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4790" windowHeight="12750" tabRatio="558" activeTab="1"/>
  </bookViews>
  <sheets>
    <sheet name="0 lapas" sheetId="2" r:id="rId1"/>
    <sheet name="1 lapas" sheetId="1" r:id="rId2"/>
    <sheet name="2 lapas" sheetId="3" r:id="rId3"/>
    <sheet name="3 lapas" sheetId="4" r:id="rId4"/>
    <sheet name="4 lapas" sheetId="5" r:id="rId5"/>
    <sheet name="5 lapas" sheetId="6" r:id="rId6"/>
    <sheet name="6 lapas" sheetId="7" r:id="rId7"/>
    <sheet name="7 lapas" sheetId="8" r:id="rId8"/>
    <sheet name="8 lapas" sheetId="9" r:id="rId9"/>
    <sheet name="9 lapas" sheetId="11" r:id="rId10"/>
    <sheet name="10 lapas" sheetId="12" r:id="rId11"/>
    <sheet name="Lapas2" sheetId="14" state="hidden" r:id="rId12"/>
  </sheets>
  <definedNames>
    <definedName name="_xlnm.Print_Area" localSheetId="3">'3 lapas'!$A$1:$J$76</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0" i="4" l="1"/>
  <c r="J71" i="4"/>
  <c r="J72" i="4"/>
  <c r="J73" i="4"/>
  <c r="J69" i="4"/>
  <c r="J67" i="4"/>
  <c r="H70" i="4"/>
  <c r="H71" i="4"/>
  <c r="H72" i="4"/>
  <c r="H73" i="4"/>
  <c r="H69" i="4"/>
  <c r="H67" i="4"/>
  <c r="F70" i="4"/>
  <c r="F71" i="4"/>
  <c r="F72" i="4"/>
  <c r="F73" i="4"/>
  <c r="F69" i="4"/>
  <c r="F67" i="4"/>
  <c r="D67" i="4"/>
  <c r="D69" i="4"/>
  <c r="D70" i="4"/>
  <c r="D71" i="4"/>
  <c r="D72" i="4"/>
  <c r="D73" i="4"/>
  <c r="J60" i="4"/>
  <c r="J61" i="4"/>
  <c r="J62" i="4"/>
  <c r="J63" i="4"/>
  <c r="J64" i="4"/>
  <c r="J59" i="4"/>
  <c r="H60" i="4"/>
  <c r="H61" i="4"/>
  <c r="H62" i="4"/>
  <c r="H63" i="4"/>
  <c r="H64" i="4"/>
  <c r="H59" i="4"/>
  <c r="F64" i="4"/>
  <c r="F60" i="4"/>
  <c r="F61" i="4"/>
  <c r="F62" i="4"/>
  <c r="F63" i="4"/>
  <c r="F59" i="4"/>
  <c r="D60" i="4"/>
  <c r="D61" i="4"/>
  <c r="D62" i="4"/>
  <c r="D63" i="4"/>
  <c r="D64" i="4"/>
  <c r="D59" i="4"/>
  <c r="J55" i="4"/>
  <c r="J56" i="4"/>
  <c r="J57" i="4"/>
  <c r="J54" i="4"/>
  <c r="H55" i="4"/>
  <c r="H56" i="4"/>
  <c r="H57" i="4"/>
  <c r="H54" i="4"/>
  <c r="F55" i="4"/>
  <c r="F56" i="4"/>
  <c r="F57" i="4"/>
  <c r="F54" i="4"/>
  <c r="D55" i="4"/>
  <c r="D56" i="4"/>
  <c r="D57" i="4"/>
  <c r="D54" i="4"/>
  <c r="J50" i="4"/>
  <c r="J51" i="4"/>
  <c r="J52" i="4"/>
  <c r="J49" i="4"/>
  <c r="H50" i="4"/>
  <c r="H51" i="4"/>
  <c r="H52" i="4"/>
  <c r="H49" i="4"/>
  <c r="F50" i="4"/>
  <c r="F51" i="4"/>
  <c r="F52" i="4"/>
  <c r="F49" i="4"/>
  <c r="D50" i="4"/>
  <c r="D51" i="4"/>
  <c r="D52" i="4"/>
  <c r="D49" i="4"/>
  <c r="J42" i="4"/>
  <c r="J43" i="4"/>
  <c r="J44" i="4"/>
  <c r="J45" i="4"/>
  <c r="J46" i="4"/>
  <c r="J47" i="4"/>
  <c r="J41" i="4"/>
  <c r="H42" i="4"/>
  <c r="H43" i="4"/>
  <c r="H44" i="4"/>
  <c r="H45" i="4"/>
  <c r="H46" i="4"/>
  <c r="H47" i="4"/>
  <c r="H41" i="4"/>
  <c r="F42" i="4"/>
  <c r="F43" i="4"/>
  <c r="F44" i="4"/>
  <c r="F45" i="4"/>
  <c r="F46" i="4"/>
  <c r="F47" i="4"/>
  <c r="F41" i="4"/>
  <c r="D42" i="4"/>
  <c r="D43" i="4"/>
  <c r="D44" i="4"/>
  <c r="D45" i="4"/>
  <c r="D46" i="4"/>
  <c r="D47" i="4"/>
  <c r="D41" i="4"/>
  <c r="J35" i="4"/>
  <c r="J36" i="4"/>
  <c r="J37" i="4"/>
  <c r="J38" i="4"/>
  <c r="J39" i="4"/>
  <c r="J34" i="4"/>
  <c r="H35" i="4"/>
  <c r="H36" i="4"/>
  <c r="H37" i="4"/>
  <c r="H38" i="4"/>
  <c r="H39" i="4"/>
  <c r="H34" i="4"/>
  <c r="F35" i="4"/>
  <c r="F36" i="4"/>
  <c r="F37" i="4"/>
  <c r="F38" i="4"/>
  <c r="F39" i="4"/>
  <c r="F34" i="4"/>
  <c r="D35" i="4"/>
  <c r="D36" i="4"/>
  <c r="D37" i="4"/>
  <c r="D38" i="4"/>
  <c r="D39" i="4"/>
  <c r="D34" i="4"/>
  <c r="J21" i="4"/>
  <c r="J22" i="4"/>
  <c r="J23" i="4"/>
  <c r="J24" i="4"/>
  <c r="J25" i="4"/>
  <c r="J26" i="4"/>
  <c r="H21" i="4"/>
  <c r="H22" i="4"/>
  <c r="H23" i="4"/>
  <c r="H24" i="4"/>
  <c r="H25" i="4"/>
  <c r="H26" i="4"/>
  <c r="F21" i="4"/>
  <c r="F22" i="4"/>
  <c r="F23" i="4"/>
  <c r="F24" i="4"/>
  <c r="F25" i="4"/>
  <c r="F26" i="4"/>
  <c r="D21" i="4"/>
  <c r="D22" i="4"/>
  <c r="D23" i="4"/>
  <c r="D24" i="4"/>
  <c r="D25" i="4"/>
  <c r="D26" i="4"/>
  <c r="J14" i="4"/>
  <c r="J15" i="4"/>
  <c r="J16" i="4"/>
  <c r="J17" i="4"/>
  <c r="J18" i="4"/>
  <c r="J13" i="4"/>
  <c r="H14" i="4"/>
  <c r="H15" i="4"/>
  <c r="H16" i="4"/>
  <c r="H17" i="4"/>
  <c r="H18" i="4"/>
  <c r="H13" i="4"/>
  <c r="F14" i="4"/>
  <c r="F15" i="4"/>
  <c r="F16" i="4"/>
  <c r="F17" i="4"/>
  <c r="F18" i="4"/>
  <c r="F13" i="4"/>
  <c r="D14" i="4"/>
  <c r="D15" i="4"/>
  <c r="D16" i="4"/>
  <c r="D17" i="4"/>
  <c r="D18" i="4"/>
  <c r="D13" i="4"/>
  <c r="J6" i="4"/>
  <c r="J7" i="4"/>
  <c r="J8" i="4"/>
  <c r="J9" i="4"/>
  <c r="J10" i="4"/>
  <c r="J11" i="4"/>
  <c r="J5" i="4"/>
  <c r="H6" i="4"/>
  <c r="H7" i="4"/>
  <c r="H8" i="4"/>
  <c r="H9" i="4"/>
  <c r="H10" i="4"/>
  <c r="H11" i="4"/>
  <c r="H5" i="4"/>
  <c r="F6" i="4"/>
  <c r="F7" i="4"/>
  <c r="F8" i="4"/>
  <c r="F9" i="4"/>
  <c r="F10" i="4"/>
  <c r="F11" i="4"/>
  <c r="F5" i="4"/>
  <c r="D11" i="4"/>
  <c r="D10" i="4"/>
  <c r="D9" i="4"/>
  <c r="D8" i="4"/>
  <c r="D7" i="4"/>
  <c r="D6" i="4"/>
  <c r="D5" i="4"/>
  <c r="J29" i="4"/>
  <c r="J30" i="4"/>
  <c r="J31" i="4"/>
  <c r="J32" i="4"/>
  <c r="J28" i="4"/>
  <c r="H29" i="4"/>
  <c r="H30" i="4"/>
  <c r="H31" i="4"/>
  <c r="H32" i="4"/>
  <c r="H28" i="4"/>
  <c r="F29" i="4"/>
  <c r="F30" i="4"/>
  <c r="F31" i="4"/>
  <c r="F32" i="4"/>
  <c r="F28" i="4"/>
  <c r="D29" i="4"/>
  <c r="D30" i="4"/>
  <c r="D31" i="4"/>
  <c r="D32" i="4"/>
  <c r="D28" i="4"/>
  <c r="J20" i="4"/>
  <c r="H20" i="4"/>
  <c r="F20" i="4"/>
  <c r="G20" i="4" l="1"/>
  <c r="E65" i="4" l="1"/>
  <c r="G65" i="4"/>
  <c r="B63" i="4" l="1"/>
  <c r="B58" i="4" s="1"/>
  <c r="B19" i="4" l="1"/>
  <c r="E19" i="4"/>
  <c r="G19" i="4"/>
  <c r="H19" i="4" s="1"/>
  <c r="D20" i="4" l="1"/>
  <c r="I11" i="4" l="1"/>
  <c r="G33" i="4" l="1"/>
  <c r="C33" i="4"/>
  <c r="C4" i="4" l="1"/>
  <c r="H87" i="1" l="1"/>
  <c r="F12" i="3" l="1"/>
  <c r="B13" i="3"/>
  <c r="C13" i="3"/>
  <c r="D13" i="3"/>
  <c r="E13" i="3"/>
  <c r="F13" i="3"/>
  <c r="F25" i="3" l="1"/>
  <c r="V29" i="11" l="1"/>
  <c r="V30" i="11"/>
  <c r="V31" i="11"/>
  <c r="V33" i="11"/>
  <c r="H109" i="1"/>
  <c r="K28" i="1" l="1"/>
  <c r="H28" i="1"/>
  <c r="G81" i="1" l="1"/>
  <c r="H12" i="1" l="1"/>
  <c r="H88" i="1"/>
  <c r="H84" i="1"/>
  <c r="K12" i="1"/>
  <c r="K9" i="1"/>
  <c r="H9" i="1"/>
  <c r="H83" i="1" l="1"/>
  <c r="K8" i="1"/>
  <c r="K11" i="1"/>
  <c r="K7" i="1"/>
  <c r="H8" i="1"/>
  <c r="H85" i="1" l="1"/>
  <c r="H10" i="1"/>
  <c r="C74" i="5" l="1"/>
  <c r="E74" i="5"/>
  <c r="B74" i="5"/>
  <c r="C62" i="4"/>
  <c r="C24" i="4"/>
  <c r="C19" i="4" s="1"/>
  <c r="I62" i="4"/>
  <c r="I24" i="4" l="1"/>
  <c r="B12" i="4"/>
  <c r="E58" i="4" l="1"/>
  <c r="C58" i="4"/>
  <c r="C48" i="4"/>
  <c r="H75" i="1"/>
  <c r="G58" i="4" l="1"/>
  <c r="H74" i="1"/>
  <c r="H73" i="1" l="1"/>
  <c r="H70" i="1"/>
  <c r="H71" i="1"/>
  <c r="H72" i="1"/>
  <c r="H147" i="1" l="1"/>
  <c r="H148" i="1"/>
  <c r="H149" i="1"/>
  <c r="H150" i="1"/>
  <c r="H151" i="1"/>
  <c r="H152" i="1"/>
  <c r="H146" i="1"/>
  <c r="H69" i="1"/>
  <c r="H68" i="1"/>
  <c r="K66" i="1"/>
  <c r="H66" i="1"/>
  <c r="K64" i="1"/>
  <c r="H64" i="1"/>
  <c r="H142" i="1"/>
  <c r="H140" i="1"/>
  <c r="K65" i="1"/>
  <c r="K63" i="1"/>
  <c r="K62" i="1"/>
  <c r="K61" i="1"/>
  <c r="K58" i="1"/>
  <c r="K57" i="1"/>
  <c r="H65" i="1"/>
  <c r="H62" i="1"/>
  <c r="H63" i="1"/>
  <c r="H61" i="1" l="1"/>
  <c r="H135" i="1"/>
  <c r="H136" i="1"/>
  <c r="H58" i="1"/>
  <c r="H57" i="1" l="1"/>
  <c r="E53" i="4" l="1"/>
  <c r="E48" i="4"/>
  <c r="C53" i="4"/>
  <c r="K56" i="1"/>
  <c r="H56" i="1"/>
  <c r="K27" i="1"/>
  <c r="K54" i="1"/>
  <c r="H54" i="1"/>
  <c r="H130" i="1"/>
  <c r="K53" i="1"/>
  <c r="H53" i="1"/>
  <c r="H129" i="1" l="1"/>
  <c r="H131" i="1"/>
  <c r="K52" i="1"/>
  <c r="H52" i="1"/>
  <c r="H128" i="1"/>
  <c r="K51" i="1"/>
  <c r="H51" i="1"/>
  <c r="H126" i="1" l="1"/>
  <c r="H49" i="1"/>
  <c r="H125" i="1"/>
  <c r="H48" i="1"/>
  <c r="H123" i="1"/>
  <c r="H47" i="1"/>
  <c r="C40" i="4"/>
  <c r="E40" i="4"/>
  <c r="H46" i="1"/>
  <c r="H45" i="1"/>
  <c r="H44" i="1"/>
  <c r="H43" i="1"/>
  <c r="E33" i="4"/>
  <c r="K41" i="1"/>
  <c r="K40" i="1"/>
  <c r="H41" i="1"/>
  <c r="H115" i="1"/>
  <c r="K39" i="1"/>
  <c r="H40" i="1"/>
  <c r="H39" i="1"/>
  <c r="H113" i="1"/>
  <c r="K38" i="1"/>
  <c r="H38" i="1"/>
  <c r="H112" i="1"/>
  <c r="K37" i="1"/>
  <c r="H37" i="1"/>
  <c r="H111" i="1" l="1"/>
  <c r="H36" i="1"/>
  <c r="K36" i="1"/>
  <c r="E27" i="4" l="1"/>
  <c r="C27" i="4"/>
  <c r="E12" i="4"/>
  <c r="E4" i="4"/>
  <c r="H108" i="1"/>
  <c r="H107" i="1"/>
  <c r="K33" i="1"/>
  <c r="K34" i="1"/>
  <c r="K31" i="1"/>
  <c r="K32" i="1"/>
  <c r="K30" i="1"/>
  <c r="H31" i="1"/>
  <c r="H32" i="1"/>
  <c r="H27" i="1"/>
  <c r="H30" i="1"/>
  <c r="H102" i="1"/>
  <c r="H101" i="1"/>
  <c r="H25" i="1"/>
  <c r="K23" i="1"/>
  <c r="K24" i="1"/>
  <c r="K25" i="1"/>
  <c r="K22" i="1"/>
  <c r="H23" i="1"/>
  <c r="H24" i="1"/>
  <c r="H22" i="1"/>
  <c r="H18" i="1"/>
  <c r="H19" i="1"/>
  <c r="H20" i="1"/>
  <c r="H97" i="1"/>
  <c r="E74" i="4" l="1"/>
  <c r="K18" i="1"/>
  <c r="K19" i="1"/>
  <c r="K20" i="1"/>
  <c r="H92" i="1" l="1"/>
  <c r="H93" i="1"/>
  <c r="H94" i="1"/>
  <c r="K15" i="1"/>
  <c r="K16" i="1"/>
  <c r="K17" i="1"/>
  <c r="H17" i="1"/>
  <c r="H91" i="1" l="1"/>
  <c r="H15" i="1"/>
  <c r="H16" i="1"/>
  <c r="H90" i="1"/>
  <c r="H82" i="1"/>
  <c r="H13" i="1" l="1"/>
  <c r="H11" i="1"/>
  <c r="H7" i="1"/>
  <c r="G144" i="1" l="1"/>
  <c r="H134" i="1"/>
  <c r="H124" i="1"/>
  <c r="H121" i="1"/>
  <c r="H99" i="1"/>
  <c r="H86" i="1"/>
  <c r="C21" i="8"/>
  <c r="D21" i="8"/>
  <c r="E21" i="8"/>
  <c r="F21" i="8"/>
  <c r="G21" i="8"/>
  <c r="H21" i="8"/>
  <c r="I21" i="8"/>
  <c r="J21" i="8"/>
  <c r="K21" i="8"/>
  <c r="L21" i="8"/>
  <c r="M21" i="8"/>
  <c r="N21" i="8"/>
  <c r="O21" i="8"/>
  <c r="P21" i="8"/>
  <c r="Q21" i="8"/>
  <c r="R21" i="8"/>
  <c r="S21" i="8"/>
  <c r="T21" i="8"/>
  <c r="U21" i="8"/>
  <c r="V21" i="8"/>
  <c r="W21" i="8"/>
  <c r="X21" i="8"/>
  <c r="Y21" i="8"/>
  <c r="Z21" i="8"/>
  <c r="AA21" i="8"/>
  <c r="AB21" i="8"/>
  <c r="B21" i="8"/>
  <c r="AA42" i="8"/>
  <c r="C42" i="8"/>
  <c r="D42" i="8"/>
  <c r="E42" i="8"/>
  <c r="F42" i="8"/>
  <c r="G42" i="8"/>
  <c r="H42" i="8"/>
  <c r="I42" i="8"/>
  <c r="J42" i="8"/>
  <c r="K42" i="8"/>
  <c r="L42" i="8"/>
  <c r="M42" i="8"/>
  <c r="N42" i="8"/>
  <c r="O42" i="8"/>
  <c r="P42" i="8"/>
  <c r="Q42" i="8"/>
  <c r="R42" i="8"/>
  <c r="S42" i="8"/>
  <c r="T42" i="8"/>
  <c r="U42" i="8"/>
  <c r="V42" i="8"/>
  <c r="W42" i="8"/>
  <c r="X42" i="8"/>
  <c r="Y42" i="8"/>
  <c r="Z42" i="8"/>
  <c r="B42" i="8"/>
  <c r="C50" i="8"/>
  <c r="D50" i="8"/>
  <c r="E50" i="8"/>
  <c r="F50" i="8"/>
  <c r="G50" i="8"/>
  <c r="H50" i="8"/>
  <c r="I50" i="8"/>
  <c r="J50" i="8"/>
  <c r="K50" i="8"/>
  <c r="L50" i="8"/>
  <c r="M50" i="8"/>
  <c r="N50" i="8"/>
  <c r="O50" i="8"/>
  <c r="P50" i="8"/>
  <c r="Q50" i="8"/>
  <c r="R50" i="8"/>
  <c r="S50" i="8"/>
  <c r="T50" i="8"/>
  <c r="U50" i="8"/>
  <c r="V50" i="8"/>
  <c r="W50" i="8"/>
  <c r="X50" i="8"/>
  <c r="Y50" i="8"/>
  <c r="Z50" i="8"/>
  <c r="AA50" i="8"/>
  <c r="AB50" i="8"/>
  <c r="B50" i="8"/>
  <c r="Q55" i="8"/>
  <c r="R55" i="8"/>
  <c r="S55" i="8"/>
  <c r="T55" i="8"/>
  <c r="U55" i="8"/>
  <c r="V55" i="8"/>
  <c r="W55" i="8"/>
  <c r="X55" i="8"/>
  <c r="Y55" i="8"/>
  <c r="Z55" i="8"/>
  <c r="AA55" i="8"/>
  <c r="AB55" i="8"/>
  <c r="C55" i="8"/>
  <c r="D55" i="8"/>
  <c r="E55" i="8"/>
  <c r="F55" i="8"/>
  <c r="G55" i="8"/>
  <c r="H55" i="8"/>
  <c r="I55" i="8"/>
  <c r="J55" i="8"/>
  <c r="K55" i="8"/>
  <c r="L55" i="8"/>
  <c r="M55" i="8"/>
  <c r="N55" i="8"/>
  <c r="O55" i="8"/>
  <c r="P55" i="8"/>
  <c r="B55" i="8"/>
  <c r="B6" i="8"/>
  <c r="C6" i="8"/>
  <c r="D6" i="8"/>
  <c r="E6" i="8"/>
  <c r="F6" i="8"/>
  <c r="G6" i="8"/>
  <c r="H6" i="8"/>
  <c r="I6" i="8"/>
  <c r="J6" i="8"/>
  <c r="K6" i="8"/>
  <c r="L6" i="8"/>
  <c r="M6" i="8"/>
  <c r="N6" i="8"/>
  <c r="O6" i="8"/>
  <c r="P6" i="8"/>
  <c r="Q6" i="8"/>
  <c r="R6" i="8"/>
  <c r="S6" i="8"/>
  <c r="T6" i="8"/>
  <c r="U6" i="8"/>
  <c r="V6" i="8"/>
  <c r="W6" i="8"/>
  <c r="X6" i="8"/>
  <c r="Y6" i="8"/>
  <c r="Z6" i="8"/>
  <c r="AA6" i="8"/>
  <c r="AB6" i="8"/>
  <c r="B14" i="8"/>
  <c r="C14" i="8"/>
  <c r="D14" i="8"/>
  <c r="E14" i="8"/>
  <c r="F14" i="8"/>
  <c r="G14" i="8"/>
  <c r="H14" i="8"/>
  <c r="I14" i="8"/>
  <c r="J14" i="8"/>
  <c r="K14" i="8"/>
  <c r="L14" i="8"/>
  <c r="M14" i="8"/>
  <c r="N14" i="8"/>
  <c r="O14" i="8"/>
  <c r="P14" i="8"/>
  <c r="Q14" i="8"/>
  <c r="R14" i="8"/>
  <c r="S14" i="8"/>
  <c r="T14" i="8"/>
  <c r="U14" i="8"/>
  <c r="V14" i="8"/>
  <c r="W14" i="8"/>
  <c r="X14" i="8"/>
  <c r="Y14" i="8"/>
  <c r="Z14" i="8"/>
  <c r="AA14" i="8"/>
  <c r="AB14" i="8"/>
  <c r="B29" i="8"/>
  <c r="C29" i="8"/>
  <c r="D29" i="8"/>
  <c r="E29" i="8"/>
  <c r="F29" i="8"/>
  <c r="G29" i="8"/>
  <c r="H29" i="8"/>
  <c r="I29" i="8"/>
  <c r="J29" i="8"/>
  <c r="K29" i="8"/>
  <c r="L29" i="8"/>
  <c r="M29" i="8"/>
  <c r="N29" i="8"/>
  <c r="O29" i="8"/>
  <c r="P29" i="8"/>
  <c r="Q29" i="8"/>
  <c r="R29" i="8"/>
  <c r="S29" i="8"/>
  <c r="T29" i="8"/>
  <c r="U29" i="8"/>
  <c r="V29" i="8"/>
  <c r="W29" i="8"/>
  <c r="X29" i="8"/>
  <c r="Y29" i="8"/>
  <c r="Z29" i="8"/>
  <c r="AA29" i="8"/>
  <c r="AB29" i="8"/>
  <c r="B35" i="8"/>
  <c r="C35" i="8"/>
  <c r="D35" i="8"/>
  <c r="E35" i="8"/>
  <c r="F35" i="8"/>
  <c r="G35" i="8"/>
  <c r="H35" i="8"/>
  <c r="I35" i="8"/>
  <c r="J35" i="8"/>
  <c r="K35" i="8"/>
  <c r="L35" i="8"/>
  <c r="M35" i="8"/>
  <c r="N35" i="8"/>
  <c r="O35" i="8"/>
  <c r="P35" i="8"/>
  <c r="Q35" i="8"/>
  <c r="R35" i="8"/>
  <c r="S35" i="8"/>
  <c r="T35" i="8"/>
  <c r="U35" i="8"/>
  <c r="V35" i="8"/>
  <c r="W35" i="8"/>
  <c r="X35" i="8"/>
  <c r="Y35" i="8"/>
  <c r="Z35" i="8"/>
  <c r="AA35" i="8"/>
  <c r="AB35" i="8"/>
  <c r="B60" i="8"/>
  <c r="C60" i="8"/>
  <c r="D60" i="8"/>
  <c r="E60" i="8"/>
  <c r="F60" i="8"/>
  <c r="G60" i="8"/>
  <c r="H60" i="8"/>
  <c r="I60" i="8"/>
  <c r="J60" i="8"/>
  <c r="K60" i="8"/>
  <c r="L60" i="8"/>
  <c r="M60" i="8"/>
  <c r="N60" i="8"/>
  <c r="O60" i="8"/>
  <c r="P60" i="8"/>
  <c r="Q60" i="8"/>
  <c r="R60" i="8"/>
  <c r="S60" i="8"/>
  <c r="T60" i="8"/>
  <c r="U60" i="8"/>
  <c r="V60" i="8"/>
  <c r="W60" i="8"/>
  <c r="X60" i="8"/>
  <c r="Y60" i="8"/>
  <c r="Z60" i="8"/>
  <c r="AA60" i="8"/>
  <c r="AB60" i="8"/>
  <c r="B67" i="8"/>
  <c r="C67" i="8"/>
  <c r="D67" i="8"/>
  <c r="E67" i="8"/>
  <c r="F67" i="8"/>
  <c r="G67" i="8"/>
  <c r="H67" i="8"/>
  <c r="I67" i="8"/>
  <c r="J67" i="8"/>
  <c r="K67" i="8"/>
  <c r="L67" i="8"/>
  <c r="M67" i="8"/>
  <c r="N67" i="8"/>
  <c r="O67" i="8"/>
  <c r="P67" i="8"/>
  <c r="Q67" i="8"/>
  <c r="R67" i="8"/>
  <c r="S67" i="8"/>
  <c r="T67" i="8"/>
  <c r="U67" i="8"/>
  <c r="V67" i="8"/>
  <c r="W67" i="8"/>
  <c r="X67" i="8"/>
  <c r="Y67" i="8"/>
  <c r="Z67" i="8"/>
  <c r="AA67" i="8"/>
  <c r="AB67" i="8"/>
  <c r="B53" i="4"/>
  <c r="B48" i="4"/>
  <c r="B40" i="4"/>
  <c r="B33" i="4"/>
  <c r="B27" i="4"/>
  <c r="B4" i="4"/>
  <c r="G53" i="4"/>
  <c r="G48" i="4"/>
  <c r="G40" i="4"/>
  <c r="G27" i="4"/>
  <c r="G4" i="4"/>
  <c r="H4" i="4" l="1"/>
  <c r="I19" i="4"/>
  <c r="J19" i="4" s="1"/>
  <c r="H53" i="4"/>
  <c r="I53" i="4"/>
  <c r="J53" i="4" s="1"/>
  <c r="H48" i="4"/>
  <c r="H27" i="4"/>
  <c r="H33" i="4"/>
  <c r="H40" i="4"/>
  <c r="I48" i="4"/>
  <c r="J48" i="4" s="1"/>
  <c r="I33" i="4"/>
  <c r="J33" i="4" s="1"/>
  <c r="H58" i="4"/>
  <c r="I40" i="4"/>
  <c r="J40" i="4" s="1"/>
  <c r="I27" i="4"/>
  <c r="J27" i="4" s="1"/>
  <c r="I4" i="4"/>
  <c r="I58" i="4"/>
  <c r="J58" i="4" s="1"/>
  <c r="B59" i="3"/>
  <c r="B54" i="3"/>
  <c r="B49" i="3"/>
  <c r="B41" i="3"/>
  <c r="B34" i="3"/>
  <c r="B28" i="3"/>
  <c r="B20" i="3"/>
  <c r="C5" i="3"/>
  <c r="D5" i="3"/>
  <c r="E5" i="3"/>
  <c r="B5" i="3"/>
  <c r="C49" i="3"/>
  <c r="D49" i="3"/>
  <c r="E49" i="3"/>
  <c r="C54" i="3"/>
  <c r="D54" i="3"/>
  <c r="E54" i="3"/>
  <c r="F67" i="3"/>
  <c r="E59" i="3"/>
  <c r="D59" i="3"/>
  <c r="C59" i="3"/>
  <c r="E41" i="3"/>
  <c r="D41" i="3"/>
  <c r="C41" i="3"/>
  <c r="E34" i="3"/>
  <c r="D34" i="3"/>
  <c r="C34" i="3"/>
  <c r="E28" i="3"/>
  <c r="D28" i="3"/>
  <c r="C28" i="3"/>
  <c r="E20" i="3"/>
  <c r="D20" i="3"/>
  <c r="C20" i="3"/>
  <c r="C127" i="1"/>
  <c r="D127" i="1"/>
  <c r="E127" i="1"/>
  <c r="F127" i="1"/>
  <c r="G127" i="1"/>
  <c r="B127" i="1"/>
  <c r="G132" i="1"/>
  <c r="C132" i="1"/>
  <c r="D132" i="1"/>
  <c r="E132" i="1"/>
  <c r="F132" i="1"/>
  <c r="B132" i="1"/>
  <c r="I67" i="1"/>
  <c r="J67" i="1"/>
  <c r="F60" i="1"/>
  <c r="E60" i="1"/>
  <c r="D60" i="1"/>
  <c r="C55" i="1"/>
  <c r="I55" i="1"/>
  <c r="J55" i="1"/>
  <c r="J4" i="4" l="1"/>
  <c r="F54" i="3"/>
  <c r="F20" i="3"/>
  <c r="H127" i="1"/>
  <c r="H132" i="1"/>
  <c r="F5" i="3"/>
  <c r="F49" i="3"/>
  <c r="F28" i="3"/>
  <c r="F41" i="3"/>
  <c r="F34" i="3"/>
  <c r="F59" i="3"/>
  <c r="K55" i="1"/>
  <c r="I21" i="1"/>
  <c r="J21" i="1"/>
  <c r="J6" i="1"/>
  <c r="J14" i="1"/>
  <c r="I14" i="1"/>
  <c r="G14" i="1"/>
  <c r="F14" i="1"/>
  <c r="E14" i="1"/>
  <c r="D14" i="1"/>
  <c r="C14" i="1"/>
  <c r="B14" i="1"/>
  <c r="B6" i="1"/>
  <c r="B89" i="1"/>
  <c r="D55" i="1"/>
  <c r="E55" i="1"/>
  <c r="G55" i="1"/>
  <c r="B55" i="1"/>
  <c r="C50" i="1"/>
  <c r="D50" i="1"/>
  <c r="E50" i="1"/>
  <c r="F50" i="1"/>
  <c r="G50" i="1"/>
  <c r="I50" i="1"/>
  <c r="J50" i="1"/>
  <c r="B50" i="1"/>
  <c r="C29" i="1"/>
  <c r="G29" i="1"/>
  <c r="F144" i="1"/>
  <c r="E144" i="1"/>
  <c r="D144" i="1"/>
  <c r="C144" i="1"/>
  <c r="B144" i="1"/>
  <c r="G137" i="1"/>
  <c r="F137" i="1"/>
  <c r="E137" i="1"/>
  <c r="D137" i="1"/>
  <c r="C137" i="1"/>
  <c r="B137" i="1"/>
  <c r="G110" i="1"/>
  <c r="F110" i="1"/>
  <c r="E110" i="1"/>
  <c r="D110" i="1"/>
  <c r="C110" i="1"/>
  <c r="B110" i="1"/>
  <c r="G104" i="1"/>
  <c r="F104" i="1"/>
  <c r="E104" i="1"/>
  <c r="D104" i="1"/>
  <c r="C104" i="1"/>
  <c r="B104" i="1"/>
  <c r="G96" i="1"/>
  <c r="F96" i="1"/>
  <c r="E96" i="1"/>
  <c r="D96" i="1"/>
  <c r="C96" i="1"/>
  <c r="B96" i="1"/>
  <c r="G89" i="1"/>
  <c r="F89" i="1"/>
  <c r="E89" i="1"/>
  <c r="D89" i="1"/>
  <c r="C89" i="1"/>
  <c r="F81" i="1"/>
  <c r="E81" i="1"/>
  <c r="D81" i="1"/>
  <c r="C81" i="1"/>
  <c r="B81" i="1"/>
  <c r="G67" i="1"/>
  <c r="F67" i="1"/>
  <c r="E67" i="1"/>
  <c r="D67" i="1"/>
  <c r="C67" i="1"/>
  <c r="B67" i="1"/>
  <c r="J60" i="1"/>
  <c r="I60" i="1"/>
  <c r="G60" i="1"/>
  <c r="C60" i="1"/>
  <c r="B60" i="1"/>
  <c r="J42" i="1"/>
  <c r="I42" i="1"/>
  <c r="G42" i="1"/>
  <c r="F42" i="1"/>
  <c r="E42" i="1"/>
  <c r="D42" i="1"/>
  <c r="C42" i="1"/>
  <c r="B42" i="1"/>
  <c r="J35" i="1"/>
  <c r="I35" i="1"/>
  <c r="G35" i="1"/>
  <c r="F35" i="1"/>
  <c r="E35" i="1"/>
  <c r="D35" i="1"/>
  <c r="C35" i="1"/>
  <c r="B35" i="1"/>
  <c r="B29" i="1" s="1"/>
  <c r="J29" i="1"/>
  <c r="I29" i="1"/>
  <c r="F29" i="1"/>
  <c r="E29" i="1"/>
  <c r="D29" i="1"/>
  <c r="G21" i="1"/>
  <c r="F21" i="1"/>
  <c r="E21" i="1"/>
  <c r="D21" i="1"/>
  <c r="C21" i="1"/>
  <c r="B21" i="1"/>
  <c r="I6" i="1"/>
  <c r="G6" i="1"/>
  <c r="F6" i="1"/>
  <c r="E6" i="1"/>
  <c r="D6" i="1"/>
  <c r="C6" i="1"/>
  <c r="H35" i="1" l="1"/>
  <c r="B76" i="1"/>
  <c r="G76" i="1"/>
  <c r="H42" i="1"/>
  <c r="H137" i="1"/>
  <c r="H110" i="1"/>
  <c r="H144" i="1"/>
  <c r="H104" i="1"/>
  <c r="H96" i="1"/>
  <c r="I76" i="1"/>
  <c r="H89" i="1"/>
  <c r="H81" i="1"/>
  <c r="K6" i="1"/>
  <c r="H14" i="1"/>
  <c r="K14" i="1"/>
  <c r="K21" i="1"/>
  <c r="H67" i="1"/>
  <c r="K29" i="1"/>
  <c r="K35" i="1"/>
  <c r="K60" i="1"/>
  <c r="K42" i="1"/>
  <c r="C76" i="1"/>
  <c r="J76" i="1"/>
  <c r="K50" i="1"/>
  <c r="E76" i="1"/>
  <c r="H60" i="1"/>
  <c r="D76" i="1"/>
  <c r="K67" i="1"/>
  <c r="H50" i="1"/>
  <c r="H6" i="1"/>
  <c r="H21" i="1"/>
  <c r="H29" i="1"/>
  <c r="K76" i="1" l="1"/>
  <c r="C12" i="4"/>
  <c r="G12" i="4"/>
  <c r="G74" i="4" s="1"/>
  <c r="I12" i="4" l="1"/>
  <c r="H12" i="4"/>
  <c r="J12" i="4" l="1"/>
  <c r="F66" i="3"/>
  <c r="F75" i="3" s="1"/>
  <c r="C66" i="3"/>
  <c r="C75" i="3" s="1"/>
  <c r="B66" i="3"/>
  <c r="B75" i="3" s="1"/>
  <c r="E66" i="3"/>
  <c r="E75" i="3" s="1"/>
  <c r="D66" i="3"/>
  <c r="D75" i="3" s="1"/>
  <c r="H59" i="1" l="1"/>
  <c r="F55" i="1"/>
  <c r="F76" i="1" s="1"/>
  <c r="H76" i="1" s="1"/>
  <c r="H55" i="1" l="1"/>
  <c r="C66" i="4" l="1"/>
  <c r="C65" i="4" l="1"/>
  <c r="C74" i="4" s="1"/>
  <c r="D66" i="4"/>
  <c r="H66" i="4"/>
  <c r="I66" i="4"/>
  <c r="I65" i="4" s="1"/>
  <c r="B74" i="4"/>
  <c r="H74" i="4" s="1"/>
  <c r="H65" i="4"/>
  <c r="F66" i="4"/>
  <c r="J65" i="4" l="1"/>
  <c r="I74" i="4"/>
  <c r="J74" i="4" s="1"/>
  <c r="J66" i="4"/>
</calcChain>
</file>

<file path=xl/comments1.xml><?xml version="1.0" encoding="utf-8"?>
<comments xmlns="http://schemas.openxmlformats.org/spreadsheetml/2006/main">
  <authors>
    <author>Kamilė Sabaliauskaitė</author>
  </authors>
  <commentList>
    <comment ref="B72" authorId="0">
      <text>
        <r>
          <rPr>
            <b/>
            <sz val="9"/>
            <color indexed="81"/>
            <rFont val="Tahoma"/>
            <family val="2"/>
            <charset val="186"/>
          </rPr>
          <t>Savavališki sąvartynai – 3761, m3 
ir padangos - 463,81 t</t>
        </r>
      </text>
    </comment>
    <comment ref="C72" authorId="0">
      <text>
        <r>
          <rPr>
            <b/>
            <sz val="9"/>
            <color indexed="81"/>
            <rFont val="Tahoma"/>
            <family val="2"/>
            <charset val="186"/>
          </rPr>
          <t>Savavališki Savavališki sąvartynai – 3761, m3 
ir padangos - 463,81 t</t>
        </r>
      </text>
    </comment>
  </commentList>
</comments>
</file>

<file path=xl/comments2.xml><?xml version="1.0" encoding="utf-8"?>
<comments xmlns="http://schemas.openxmlformats.org/spreadsheetml/2006/main">
  <authors>
    <author>Ieva Stulgytė</author>
  </authors>
  <commentList>
    <comment ref="C51" authorId="0">
      <text>
        <r>
          <rPr>
            <b/>
            <sz val="9"/>
            <color indexed="81"/>
            <rFont val="Tahoma"/>
            <charset val="1"/>
          </rPr>
          <t>Ieva Stulgytė:</t>
        </r>
        <r>
          <rPr>
            <sz val="9"/>
            <color indexed="81"/>
            <rFont val="Tahoma"/>
            <charset val="1"/>
          </rPr>
          <t xml:space="preserve">
Ištaišyta 2018-02-15 dėl techninės klaidos.
Pagėgių savivaldybės ataskaitoje duomenys buvo nurodyti teisingai</t>
        </r>
      </text>
    </comment>
  </commentList>
</comments>
</file>

<file path=xl/sharedStrings.xml><?xml version="1.0" encoding="utf-8"?>
<sst xmlns="http://schemas.openxmlformats.org/spreadsheetml/2006/main" count="3317" uniqueCount="1304">
  <si>
    <t>VIEŠOSIOS KOMUNALINIŲ ATLIEKŲ TVARKYMO PASLAUGOS PLĖTROS  UŽDUOČIŲ VYKDYMAS</t>
  </si>
  <si>
    <t>Savivaldybė</t>
  </si>
  <si>
    <t>Gyventojų skaičius pagal deklaruojamą gyvenamąją vietą, vnt.</t>
  </si>
  <si>
    <t>Gyventojų skaičius, kuriems teikiama paslauga</t>
  </si>
  <si>
    <t xml:space="preserve">Įregistruotų ūkio subjektų skaičius, vnt. </t>
  </si>
  <si>
    <t>Paslaugos teikimas ūkio subjektams</t>
  </si>
  <si>
    <t>Miestuose daugiau 100000 gyv.</t>
  </si>
  <si>
    <t>Miestuose nuo 50000 iki 100000
gyv.</t>
  </si>
  <si>
    <t>Miesteliuose nuo 500 iki 3000 gyv.</t>
  </si>
  <si>
    <t>Miesteliuose mažiau nei 500 gyv.</t>
  </si>
  <si>
    <t>Ūkio subjektų skaičius,  vnt.</t>
  </si>
  <si>
    <t>Ūkio subjektų skaičius,  %</t>
  </si>
  <si>
    <t>Vnt.</t>
  </si>
  <si>
    <t>%</t>
  </si>
  <si>
    <t>Alytaus m.</t>
  </si>
  <si>
    <t>Alytaus r.</t>
  </si>
  <si>
    <t>Birštono r.</t>
  </si>
  <si>
    <t xml:space="preserve">Druskininkų </t>
  </si>
  <si>
    <t>Lazdijų r.</t>
  </si>
  <si>
    <t>Prienų r.</t>
  </si>
  <si>
    <t>Varėnos r.</t>
  </si>
  <si>
    <t>Jonavos r.</t>
  </si>
  <si>
    <t>Jurbarko r.</t>
  </si>
  <si>
    <t>Kaišiadorių r.</t>
  </si>
  <si>
    <t>Kauno m.</t>
  </si>
  <si>
    <t>Kauno r.</t>
  </si>
  <si>
    <t>Kėdainių r.</t>
  </si>
  <si>
    <t>Raseinių r.</t>
  </si>
  <si>
    <t>Klaipėdos m.</t>
  </si>
  <si>
    <t>Klaipėdos r.</t>
  </si>
  <si>
    <t>Kretingos r.</t>
  </si>
  <si>
    <t xml:space="preserve">Neringos </t>
  </si>
  <si>
    <t xml:space="preserve">Pagėgių </t>
  </si>
  <si>
    <t>Palangos m.</t>
  </si>
  <si>
    <t>ND</t>
  </si>
  <si>
    <t>Skuodo r.</t>
  </si>
  <si>
    <t>Šilalės r.</t>
  </si>
  <si>
    <t>Šilutės r.</t>
  </si>
  <si>
    <t>Tauragės r.</t>
  </si>
  <si>
    <t>Marijampolės</t>
  </si>
  <si>
    <t>Kalvarijos</t>
  </si>
  <si>
    <t>Kazlų Rūdos</t>
  </si>
  <si>
    <t>Šakių r.</t>
  </si>
  <si>
    <t>Vilkaviškio r.</t>
  </si>
  <si>
    <t>Biržų r.</t>
  </si>
  <si>
    <t>Kupiškio r.</t>
  </si>
  <si>
    <t>Panevėžio m.</t>
  </si>
  <si>
    <t>Panevėžio r.</t>
  </si>
  <si>
    <t>Pasvalio r.</t>
  </si>
  <si>
    <t>Rokiškio r.</t>
  </si>
  <si>
    <t>Akmenės r.</t>
  </si>
  <si>
    <t>Joniškio r.</t>
  </si>
  <si>
    <t>Kelmės r.</t>
  </si>
  <si>
    <t>Mažeikių r.</t>
  </si>
  <si>
    <t>Pakruojo r.</t>
  </si>
  <si>
    <t>Plungės r.</t>
  </si>
  <si>
    <t>Radviliškio r.</t>
  </si>
  <si>
    <t>Rietavo r.</t>
  </si>
  <si>
    <t>Šiaulių m.</t>
  </si>
  <si>
    <t>Šiaulių r.</t>
  </si>
  <si>
    <t>Telšių r.</t>
  </si>
  <si>
    <t>Anykščių r.</t>
  </si>
  <si>
    <t>Ignalinos r.</t>
  </si>
  <si>
    <t>Molėtų r.</t>
  </si>
  <si>
    <t>Utenos r.</t>
  </si>
  <si>
    <t>Visagino</t>
  </si>
  <si>
    <t>Zarasų r.</t>
  </si>
  <si>
    <t>Elektrėnų</t>
  </si>
  <si>
    <t>Šalčininkų r.</t>
  </si>
  <si>
    <t>Širvintų r.</t>
  </si>
  <si>
    <t>Švenčionių r.</t>
  </si>
  <si>
    <t>Trakų r.</t>
  </si>
  <si>
    <t>Ukmergės r.</t>
  </si>
  <si>
    <t>Vilniaus m.</t>
  </si>
  <si>
    <t>Vilniaus r.</t>
  </si>
  <si>
    <t>IŠ VISO</t>
  </si>
  <si>
    <t>Nekilnojamojo turto objektų savininkų skaičius, vnt.</t>
  </si>
  <si>
    <t xml:space="preserve">Neišvardintų nekilnojamojo turto objektų savininkai, kurie yra juridiniai asmenys </t>
  </si>
  <si>
    <t>Savininkų skaičius, kuriems teikiama paslauga</t>
  </si>
  <si>
    <t>Daugiabučių gyvenamųjų namų butų savininkai</t>
  </si>
  <si>
    <t>Vieno ir dviejų butų gyvenamųjų namų butų savininkai</t>
  </si>
  <si>
    <t xml:space="preserve"> - </t>
  </si>
  <si>
    <t>Birštono</t>
  </si>
  <si>
    <t>Druskininkų</t>
  </si>
  <si>
    <t>Neringos sav.</t>
  </si>
  <si>
    <t xml:space="preserve"> -</t>
  </si>
  <si>
    <t>Zarasų</t>
  </si>
  <si>
    <t>* ND - nėra duomenų</t>
  </si>
  <si>
    <t>Alytaus apskritis</t>
  </si>
  <si>
    <t>Kauno apskritis</t>
  </si>
  <si>
    <t>Klaipėdos apskritis</t>
  </si>
  <si>
    <t>Marijampolės apskritis</t>
  </si>
  <si>
    <t>Panevėžio apskritis</t>
  </si>
  <si>
    <t>Šiaulių apskritis</t>
  </si>
  <si>
    <t>Utenos apskritis</t>
  </si>
  <si>
    <t>Vilniaus apskritis</t>
  </si>
  <si>
    <t>Tauragės apskritis</t>
  </si>
  <si>
    <t>Telšių apskritis</t>
  </si>
  <si>
    <t>ATSKIRŲ KOMUNALINIŲ ATLIEKŲ SRAUTŲ SURINKIMO PRIEMONĖS IR KIEKIAI SAVIVALDYBĖSE</t>
  </si>
  <si>
    <t>Kiekis, surinktas konteineriuose, t</t>
  </si>
  <si>
    <t>Kiekis, surinktas
didelių gabaritų atliekų
surinkimo aikštelėse, t</t>
  </si>
  <si>
    <t>Kiekis, surinktas
apvažiuojant atliekų turėtojus (maišai, betaris surinkimas), t</t>
  </si>
  <si>
    <t>Kiekis, surinktas
kitomis priemonėmis
(papildančios sistemos, kita), t</t>
  </si>
  <si>
    <t>Iš viso, t</t>
  </si>
  <si>
    <t xml:space="preserve">VALSTYBINIO STRATEGINIO ATLIEKŲ TVARKYMO PLANO TIKSLO, DĖL KOMUNALINIŲ ATLIEKŲ PERDIRBIMO AR KITOKIO PANAUDOJIMO, ĮGYVENDINIMAS </t>
  </si>
  <si>
    <t>Pagėgių sav.</t>
  </si>
  <si>
    <t>INFORMACIJA APIE BEŠEIMININKES ATLIEKAS</t>
  </si>
  <si>
    <t xml:space="preserve">Susidarė bešeimininkių atliekų, t </t>
  </si>
  <si>
    <t xml:space="preserve"> Sutvarkyta bešeimininkių atliekų, t</t>
  </si>
  <si>
    <t>Bešeimininkių atliekų tvarkymo finansavimo šaltiniai</t>
  </si>
  <si>
    <t>Organizacijos su kuriomis savivaldybė bendradarbiavo tvarkant bešeimininkes atliekas</t>
  </si>
  <si>
    <t>UAB „Ekonovus“</t>
  </si>
  <si>
    <t>savivaldybės biudžetas</t>
  </si>
  <si>
    <t>Druskininkų savivaldybės paslaugų ūkis
UAB „Druskininkų komunalinis ūkis“</t>
  </si>
  <si>
    <t>UAB "Jonavos paslaugos";
UAB "Verslo vizijos"</t>
  </si>
  <si>
    <t xml:space="preserve">Savivaldybių aplinkos apsaugos rėmimo specialioji programa </t>
  </si>
  <si>
    <t>Aplinkos apsaugos specialioji programa, savivaldybės biudžeto lėšos</t>
  </si>
  <si>
    <t>UAB "Kauno švara"</t>
  </si>
  <si>
    <t>Klaipėdos miesto savivaldybės Specialioji aplinkos apsaugos rėmimo programa, atliekų tvarkytojų lėšos </t>
  </si>
  <si>
    <t>Klaipėdos rajono savivaldybės Specialioji aplinkos apsaugos rėmimo programa</t>
  </si>
  <si>
    <t>SĮ "Kretingos komunalininkas"</t>
  </si>
  <si>
    <t>Neringos savivaldybės aplinkos apsaugos rėmimo specialioji programa</t>
  </si>
  <si>
    <t xml:space="preserve"> VšĮ "Mes Darom", UAB "Klaipėdos regiono atliekų tvarkymo centras", </t>
  </si>
  <si>
    <t>Kupiškio rajono savivaldybės aplinkos apsaugos rėmimo specialioji programa</t>
  </si>
  <si>
    <t>UAB "Kupiškio komunalininkas"</t>
  </si>
  <si>
    <t xml:space="preserve">Savivaldybės bei atliekas surenkančios įmonės lėšos </t>
  </si>
  <si>
    <t>UAB " Švaros komanda"</t>
  </si>
  <si>
    <t>Pasvalio rajono savivaldybės lėšos</t>
  </si>
  <si>
    <t>AB "Rokiškio komunalininkas"</t>
  </si>
  <si>
    <t>UAB "Joniškio komunalinis ūkis"</t>
  </si>
  <si>
    <t>Rietavo savivaldybės aplinkos apsaugos rėmimo specialiosios programos lėšos</t>
  </si>
  <si>
    <t>Šiaulių rajono savivaldybės aplinkos apsaugos rėmimo specialiosios programos lėšos</t>
  </si>
  <si>
    <t xml:space="preserve">Telšių rajono savivaldybės aplinkos apsaugos rėmimo specialiosios programos lėšos </t>
  </si>
  <si>
    <t>UAB „Telšių keliai" ir SĮ "Telšių butų ūkis"</t>
  </si>
  <si>
    <t xml:space="preserve">Ignalinos rajono savivaldybės aplinkos apsaugos rėmimo specialiosios programos lėšos </t>
  </si>
  <si>
    <t>UAB "Molėtų švara"</t>
  </si>
  <si>
    <t xml:space="preserve">Utenos rajono savivaldybės aplinkos apsaugos rėmimo specialiosios programos lėšos </t>
  </si>
  <si>
    <t>UAB "Utenos komunalininkas"</t>
  </si>
  <si>
    <t xml:space="preserve">Visagino savivaldybės aplinkos apsaugos rėmimo specialiosios programos lėšos </t>
  </si>
  <si>
    <t>Elektrėnų savivaldybės lėšos</t>
  </si>
  <si>
    <t xml:space="preserve">Vilniaus miesto savivaldybės aplinkos apsaugos rėmimo specialiosios programos lėšos </t>
  </si>
  <si>
    <t>UAB "Stebulė", UAB "Grinda"</t>
  </si>
  <si>
    <t xml:space="preserve"> VEIKIANČIOS DIDELIŲ GABARITŲ ATLIEKŲ SURINKIMO AIKŠTELĖS (DGASA) IR ATLIEKŲ PRIĖMIMO PUNKTAI (APP)</t>
  </si>
  <si>
    <t>DGASA / APP</t>
  </si>
  <si>
    <t>Aikštelės</t>
  </si>
  <si>
    <t xml:space="preserve">Aikštelėje surenkamos buityje susidarančios atliekos (jei surenkamos - žymimos „1“) </t>
  </si>
  <si>
    <t>adresas</t>
  </si>
  <si>
    <t>Mišrios komunalinės atliekos</t>
  </si>
  <si>
    <t>Pavojingos  atliekos</t>
  </si>
  <si>
    <t>Biologiškai skaidžios atliekos</t>
  </si>
  <si>
    <t>Popieriaus atliekos</t>
  </si>
  <si>
    <t>Stiklo atliekos</t>
  </si>
  <si>
    <t>Plastiko atliekos</t>
  </si>
  <si>
    <t>Didžiosios atliekos</t>
  </si>
  <si>
    <t>Statybos ir griovimo atliekos</t>
  </si>
  <si>
    <t>EEĮ atliekos</t>
  </si>
  <si>
    <t>Padangų atliekos</t>
  </si>
  <si>
    <t>Kitos atliekos</t>
  </si>
  <si>
    <t xml:space="preserve">Alytaus m. </t>
  </si>
  <si>
    <t>DGASA</t>
  </si>
  <si>
    <t>Alovės g. 6B</t>
  </si>
  <si>
    <t>Putinų g. 3A</t>
  </si>
  <si>
    <t>APP</t>
  </si>
  <si>
    <t>Naujoji g. 31B</t>
  </si>
  <si>
    <t>Naujoji g. 7E/ Ūdrijos g. 1</t>
  </si>
  <si>
    <t>Takniškių k.</t>
  </si>
  <si>
    <t>Simnas, Melioratorių g. 5A</t>
  </si>
  <si>
    <t>Daugai, Daugų g. 17B</t>
  </si>
  <si>
    <t>Gardino g. 100-102</t>
  </si>
  <si>
    <t>Leipalingis</t>
  </si>
  <si>
    <t>Neravų k.</t>
  </si>
  <si>
    <t>Grūto k.</t>
  </si>
  <si>
    <t>Latežerio k.</t>
  </si>
  <si>
    <t>Jovaišių k.</t>
  </si>
  <si>
    <t>Stračiūnų k.</t>
  </si>
  <si>
    <t>Gerdašių k.</t>
  </si>
  <si>
    <t>Ricielių k.</t>
  </si>
  <si>
    <t>Vilkanastrų k.</t>
  </si>
  <si>
    <t>Lazdijų r. sav.</t>
  </si>
  <si>
    <t>Gėlyno g. 12</t>
  </si>
  <si>
    <t>V. Montvilos g. 31A, Veisiejai</t>
  </si>
  <si>
    <t>Pramonės g. 3</t>
  </si>
  <si>
    <t>Jiezno kolonijų kaimas, Jiezno seniūnija</t>
  </si>
  <si>
    <t>Gerulių k.</t>
  </si>
  <si>
    <t>Veiverių k.</t>
  </si>
  <si>
    <t>Geležinkelio g. 65</t>
  </si>
  <si>
    <t>Pakleštarės k., Valkininkų sen.</t>
  </si>
  <si>
    <t>Vilniaus g. 89, Merkinė</t>
  </si>
  <si>
    <t>Jonalaukio k.</t>
  </si>
  <si>
    <t xml:space="preserve"> </t>
  </si>
  <si>
    <t>Darbininkų g. 19</t>
  </si>
  <si>
    <t>Gudžionių g. 4</t>
  </si>
  <si>
    <t>Jonalaukio k., Ruklos sen.</t>
  </si>
  <si>
    <t>Kauno g. 108</t>
  </si>
  <si>
    <t>Darbininkų g., Upninkų k.,
Upninkų sen.</t>
  </si>
  <si>
    <t>Piliakalnio g., Ruklos mstl.</t>
  </si>
  <si>
    <t>Blauzdžių k., Žeimių sen.</t>
  </si>
  <si>
    <t>Kalnėnų g. 3, Jurbarkų sen., Kalnėnų k.</t>
  </si>
  <si>
    <t>Vytauto Didžiojo g. 136</t>
  </si>
  <si>
    <t>Ašigalio g. 20A</t>
  </si>
  <si>
    <t>Julijanavos g. 1A</t>
  </si>
  <si>
    <t>Nemajūnų g. 15B</t>
  </si>
  <si>
    <t>Raudondvario pl. 155D</t>
  </si>
  <si>
    <t>Palemono g. 12E</t>
  </si>
  <si>
    <t>Kuršių g. 9E</t>
  </si>
  <si>
    <t>J. Basanavičiaus g. 97A</t>
  </si>
  <si>
    <t>Andrušaičių k. Raseinių sen.</t>
  </si>
  <si>
    <t>Tilžės g. 66A, Klaipėda</t>
  </si>
  <si>
    <t>Metalas, drabužiai, tekstilė</t>
  </si>
  <si>
    <t>Plieno g. 13, Klaipėda</t>
  </si>
  <si>
    <t xml:space="preserve">Šiaurės pr. 30, Klaipėda </t>
  </si>
  <si>
    <t>Ąžuolo g. 54, Vėžaičiai</t>
  </si>
  <si>
    <t xml:space="preserve">Ąžuolo g. 54, Vėžaičiai (žaliųjų atliekų surinkimo aikštelė) </t>
  </si>
  <si>
    <t xml:space="preserve">Kaukėnų g. 21, Glaudėnų k., Klaipėdos r. (žaliųjų atliekų surinkimo aikštelė) </t>
  </si>
  <si>
    <t>Geležinkelio Pylimo g. 6, Gargždai</t>
  </si>
  <si>
    <t>Nidos-Smiltynės pl. 12 (kartu ir BSAKA)</t>
  </si>
  <si>
    <t>M. Jankaus g. 37  (kartu ir BSAKA)</t>
  </si>
  <si>
    <t>Piliakalnio g. 20, Puodkalių k. (kartu ir BSAKA)</t>
  </si>
  <si>
    <t>Vingininkų k., Šilalės r.</t>
  </si>
  <si>
    <t>Žaliųjų atliekų kompostavimo aikštelė, Paneročio k., Šilalės r.</t>
  </si>
  <si>
    <t>Šyšos g. 1A, Rumšų k.  (kartu ir BSAKA)</t>
  </si>
  <si>
    <t>Paberžių g. 14A</t>
  </si>
  <si>
    <t>Kaupių k., Žygaičių sen.</t>
  </si>
  <si>
    <t>Šilo g. 23, Kušliškių k. (kartu ir BSAKA)</t>
  </si>
  <si>
    <t>M. Valančiaus g. 17A</t>
  </si>
  <si>
    <t>Eglinčiškės k. Kazlų Rūdos sen. (Prie uždaryto sąvartyno)</t>
  </si>
  <si>
    <t>Vokiečių g. 10</t>
  </si>
  <si>
    <t>Vasaros g. 16</t>
  </si>
  <si>
    <t>Sodų g.15</t>
  </si>
  <si>
    <t>Šiaurės g. 6A</t>
  </si>
  <si>
    <t>Pavembrių k. (prie uždaryto sąvartyno)</t>
  </si>
  <si>
    <t>Biržų k., Biržų r. (kartu ir BSAKA)</t>
  </si>
  <si>
    <t>Kosmonautų g. 8, Vabalninkas</t>
  </si>
  <si>
    <t>Technikos g. 6I</t>
  </si>
  <si>
    <t>Pilėnų g. 43</t>
  </si>
  <si>
    <t>Savitiškio g. 12</t>
  </si>
  <si>
    <t>Senamiesčio g. 114 B</t>
  </si>
  <si>
    <t>Beržytės g. 10, Garuckų k.</t>
  </si>
  <si>
    <t>Mūšos g. 12</t>
  </si>
  <si>
    <t>Donelaičio g. 16</t>
  </si>
  <si>
    <t>Ruzgų k.</t>
  </si>
  <si>
    <t>Nepriklausomybės g. 12A</t>
  </si>
  <si>
    <t>Eibučių g., N.Akmenė</t>
  </si>
  <si>
    <t>Klykolių g., Akmenė</t>
  </si>
  <si>
    <t>Žagarės g., Kruopių k.</t>
  </si>
  <si>
    <t>Pergalės g. 42B, Papilės mst.</t>
  </si>
  <si>
    <t>Miško g., Ventos mstl.</t>
  </si>
  <si>
    <t>Bariūnų k., Kepalių seniūnija (kartu ir BSAKA)</t>
  </si>
  <si>
    <t>Dariaus ir Girėno g., Kriukų k., Kriukų seniūnija</t>
  </si>
  <si>
    <t xml:space="preserve">Beržų g., Skaistgirys, Skaistgirio seniūnija </t>
  </si>
  <si>
    <t>Žvelgaičių k., Žagarės seniūnija</t>
  </si>
  <si>
    <t>Raseinių g. 70A</t>
  </si>
  <si>
    <t>Smiltinės k., Kražių sen.</t>
  </si>
  <si>
    <t>Kuršių k., Tytuvėnų sen.</t>
  </si>
  <si>
    <t>Maironio g., Užventis, Užvenčio sen.</t>
  </si>
  <si>
    <t>Algirdo g. 40</t>
  </si>
  <si>
    <t>Dargių k.</t>
  </si>
  <si>
    <t>Aleknaičių k., Lygumų sen. (kartu ir BSAKA)</t>
  </si>
  <si>
    <t>Jėrubaičių k. (kartu ir BSAKA)</t>
  </si>
  <si>
    <t xml:space="preserve">Radviliškio r. </t>
  </si>
  <si>
    <t>Žironų k., Aukštelkų sen. (kartu ir BSAKA)</t>
  </si>
  <si>
    <t>Polekėlės k., Tyrulių seniūnija</t>
  </si>
  <si>
    <t>Grinkiškio mstl., Grinkiškio seniūnija</t>
  </si>
  <si>
    <t>Baisogalos mstl., Baisogalos seniūnija</t>
  </si>
  <si>
    <t>Šiaulėnų mstl., Šiaulėnų seniūnija</t>
  </si>
  <si>
    <t xml:space="preserve">Rietavo </t>
  </si>
  <si>
    <t>Kalakutiškės k. (kartu ir BSAKA)</t>
  </si>
  <si>
    <t xml:space="preserve">Šiaulių m. </t>
  </si>
  <si>
    <t>Pailių g. 19</t>
  </si>
  <si>
    <t>J.Basanavičiaus g. 168 B</t>
  </si>
  <si>
    <t>Bertužių k., Kairių sen.</t>
  </si>
  <si>
    <t xml:space="preserve">Ventos g. 192, Kuršėnų m. </t>
  </si>
  <si>
    <t>Gluosnių g. 2A, Bubių k., Bubių sen.</t>
  </si>
  <si>
    <t>Šiaulių g. 44, Meškuičių mstl., Meškuičių sen.</t>
  </si>
  <si>
    <t>Salduvės g. 8B, Kairių k., Kairių sen.</t>
  </si>
  <si>
    <t>Šiaulių g. 24A, Šakynos mstl., Šakynos sen.</t>
  </si>
  <si>
    <t>Jaunimo g. 1A, Raudėnų k., Raudėnų sen.</t>
  </si>
  <si>
    <t>Žalioji g. 20, Kužių mstl., Kužių sen.</t>
  </si>
  <si>
    <t>F.Vaitkaus g. 2, Gruzdžių mstl., Gruzdžių sen.</t>
  </si>
  <si>
    <t>Vingio g. 1D, Voveriškių k., Šiaulių kaimiškoji sen.</t>
  </si>
  <si>
    <t>Saulėtekio g. 11B, Ginkūnų k., Ginkūnų sen.</t>
  </si>
  <si>
    <t>Gaudikaičių k. (kartu ir BSAKA)</t>
  </si>
  <si>
    <t>Vairuotojų g. 18</t>
  </si>
  <si>
    <t>APP (BSAKA)</t>
  </si>
  <si>
    <t>Šeimyniškių k.</t>
  </si>
  <si>
    <t>Švenčionių g. 31</t>
  </si>
  <si>
    <t>Agarinio g. 15</t>
  </si>
  <si>
    <t>Vilniaus g. 104 A</t>
  </si>
  <si>
    <t>Ažušilių vs, Luokesos sen.</t>
  </si>
  <si>
    <t>Mockėnų k. (kartu ir BSAKA)</t>
  </si>
  <si>
    <t>Rąšės g. 4</t>
  </si>
  <si>
    <t xml:space="preserve">Visagino </t>
  </si>
  <si>
    <t>Statybininkų g. 11 (kartu ir BSAKA)</t>
  </si>
  <si>
    <t>Kazokiškių k., Kazokiškių sen.</t>
  </si>
  <si>
    <t>Šniponių k.</t>
  </si>
  <si>
    <t>Trikampio g. 1, Lentvaris</t>
  </si>
  <si>
    <t>Gerseniškių g. 5</t>
  </si>
  <si>
    <t>Liepkalnio g. 113B</t>
  </si>
  <si>
    <t>Pramonės g. 209S</t>
  </si>
  <si>
    <t>V.A.Graičiūno g. 36C</t>
  </si>
  <si>
    <t>Pumpėnų g. 10</t>
  </si>
  <si>
    <t>Pilaitės pr. 50</t>
  </si>
  <si>
    <t>Grikienių k. , Sudervės seniūnija</t>
  </si>
  <si>
    <t>Vėliučionių k., Šatrininkų sen.</t>
  </si>
  <si>
    <t>*BSAKA - biologiškai skaidžių atliekų kompostavimo (surinkimo) aikštelė</t>
  </si>
  <si>
    <t>KONTEINERIŲ AIKŠTELIŲ, SKIRTŲ ANTRINĖMS ŽALIAVOMS SURINKTI, SKAIČIUS</t>
  </si>
  <si>
    <t xml:space="preserve">Savivaldybė
</t>
  </si>
  <si>
    <t>Gyventojų skaičius pagal deklaruotą gyvenamąją vietą</t>
  </si>
  <si>
    <t>Antrinių žaliavų konteinerių aikštelės, vnt.</t>
  </si>
  <si>
    <t>Gyventojų skaičius, kuriems tenka viena antrinių žaliavų konteinerių aikštelė, vnt.</t>
  </si>
  <si>
    <t>Trūkstamų aikštelių skaičius, vnt.</t>
  </si>
  <si>
    <t xml:space="preserve">Sodų bendrijų skaičius, vnt. </t>
  </si>
  <si>
    <t>Antrinių žaliavų konteinerių aikštelės sodų bendrijose, vnt.</t>
  </si>
  <si>
    <t>Trūkstamų aikštelių skaičius sodų bendrijose, vnt.</t>
  </si>
  <si>
    <t xml:space="preserve">Garažų bendrijų skaičius, vnt. </t>
  </si>
  <si>
    <t>Antrinių žaliavų konteinerių aikštelės garažų bendrijose, vnt.</t>
  </si>
  <si>
    <t>Trūkstamas  aikštelių skaičius garažų bendrijose, vnt.</t>
  </si>
  <si>
    <t>* GPATP - gaminių ir pakuočių atliekų tvarkymo programos</t>
  </si>
  <si>
    <t xml:space="preserve">Varėnos r. </t>
  </si>
  <si>
    <t>popieriui</t>
  </si>
  <si>
    <t>plastikui</t>
  </si>
  <si>
    <t>stiklui</t>
  </si>
  <si>
    <t>Trūkstami</t>
  </si>
  <si>
    <t>Naudojami</t>
  </si>
  <si>
    <t>20__ m. planuoti gauti (iš AM ar kt. šaltinių)</t>
  </si>
  <si>
    <t>Turimi</t>
  </si>
  <si>
    <t>20__m. planuoti gauti (iš AM ar kt. šaltinių)</t>
  </si>
  <si>
    <t>Kitos
(pvz., gamintojai ir (ar)
importuotojai)</t>
  </si>
  <si>
    <t>Atliekų tvarkytojų nuosavybė</t>
  </si>
  <si>
    <t>Savivaldybės lėšos</t>
  </si>
  <si>
    <t>ES paramos
lėšos</t>
  </si>
  <si>
    <t xml:space="preserve">AM nupirkti iš
GPATP* lėšų </t>
  </si>
  <si>
    <t>Iš kokių lėšų konteineriai įsigyti ir kiek vienetų</t>
  </si>
  <si>
    <t>Antrinių žaliavų konteineriai popieriui, vnt.</t>
  </si>
  <si>
    <t>Antrinių žaliavų konteineriai plastikui, vnt.</t>
  </si>
  <si>
    <t>Antrinių žaliavų konteineriai stiklui, vnt.</t>
  </si>
  <si>
    <t xml:space="preserve">INFORMACIJA APIE KONTEINERIUS, SKIRTUS ANTRINĖMS ŽALIAVOMS SURINKTI </t>
  </si>
  <si>
    <t>KOMUNALINES ATLIEKAS SURENKANČIOS ĮMONĖS</t>
  </si>
  <si>
    <t xml:space="preserve">
Savivaldybė</t>
  </si>
  <si>
    <t>Atliekų tvarkytojo pavadinimas</t>
  </si>
  <si>
    <t>Turi / neturi        sutartį (-ies) su savivaldybe, (jei sutartis yra – 1, nėra – 0)</t>
  </si>
  <si>
    <t>Sutarties pasirašymo su savivaldybe data ir galiojimo terminas</t>
  </si>
  <si>
    <t>Vykdoma veikla</t>
  </si>
  <si>
    <t>Mišrių komunalinių atliekų surinkimas</t>
  </si>
  <si>
    <t>Buityje susidarančių pavojingų atliekų surinkimas</t>
  </si>
  <si>
    <t>Biologiškai  skaidžių atliekų surinkimas</t>
  </si>
  <si>
    <t>Popieriaus surinkimas</t>
  </si>
  <si>
    <t>Stiklo surinkimas</t>
  </si>
  <si>
    <t>Plastiko surinkimas</t>
  </si>
  <si>
    <t>Didžiųjų atliekų surinkimas</t>
  </si>
  <si>
    <t>Statybos ir griovimo atliekų surinkimas</t>
  </si>
  <si>
    <t>EEĮ atliekų surinkimas</t>
  </si>
  <si>
    <t>Padangų atliekų surinkimas</t>
  </si>
  <si>
    <t>UAB "Ekonovus"</t>
  </si>
  <si>
    <t>UAB "Ekonovus", VšĮ "Žaliasis taškas"</t>
  </si>
  <si>
    <t>2013-10-24  iki kol teisės aktų nustatytas tvarka bus parinktas naujas tvakytojas</t>
  </si>
  <si>
    <t>UAB "Ekonovus", VšĮ "Pakuočių tvarkymo organizacija"</t>
  </si>
  <si>
    <t>2013-11-18 (neterminuota)</t>
  </si>
  <si>
    <t>UAB „Marijampolės švara“</t>
  </si>
  <si>
    <t>2013.11.27 (neterminuota)</t>
  </si>
  <si>
    <t>UAB "Metaloidas"</t>
  </si>
  <si>
    <t>2012-11-13 (2+1)</t>
  </si>
  <si>
    <t>2014-02-24 (2 metai)</t>
  </si>
  <si>
    <t>2014-06-30 (3 metai)</t>
  </si>
  <si>
    <t>UAB „Žalvaris“</t>
  </si>
  <si>
    <t>2012-02-07 (1+1)</t>
  </si>
  <si>
    <t>UAB „EMP recycling“</t>
  </si>
  <si>
    <t>2012.10.12 (neterminuota)</t>
  </si>
  <si>
    <t>UAB "Daugesta"</t>
  </si>
  <si>
    <t xml:space="preserve">UAB "Žalvaris" </t>
  </si>
  <si>
    <t>UAB "Komunalinių įmonių kombinatas"</t>
  </si>
  <si>
    <t>UAB "Druskininkų komunalinis ūkis"</t>
  </si>
  <si>
    <t>UAB "Marijampolės švara"</t>
  </si>
  <si>
    <t>2013-11-27 (neterminuota)</t>
  </si>
  <si>
    <t>UAB "Druskininkų komunalinis ūkis", VšĮ "Žaliasis taškas"</t>
  </si>
  <si>
    <t>2013-09-12  iki kol teisės aktų nustatytas tvarka bus parinktas naujas tvarkytojas</t>
  </si>
  <si>
    <t>UAB "Druskininkų komunalinis ūkis", VšĮ "Pakuočių tvarkymo organizacija"</t>
  </si>
  <si>
    <t>2013-10-29  iki kol teisės aktų nustatytas tvarka bus parinktas naujas tvakytojas</t>
  </si>
  <si>
    <t>2013-11-24  iki kol teisės aktų nustatytas tvarka bus parinktas naujas tvakytojas</t>
  </si>
  <si>
    <t>UAB "Jonavos paslaugos"</t>
  </si>
  <si>
    <t>2012.04.01 - 2017.04.01</t>
  </si>
  <si>
    <t>VšĮ "Pakuočių tvarkymo organizacija", UAB "Jurbarko komunalininkas"</t>
  </si>
  <si>
    <t>UAB "Ecoservice"</t>
  </si>
  <si>
    <t>UAB "Žalvaris"</t>
  </si>
  <si>
    <t>UAB "Ekobazė"</t>
  </si>
  <si>
    <t>UAB "Tauragės regiono atliekų tvarkymo centras"</t>
  </si>
  <si>
    <t>SĮ "Kaišiadorių paslaugos"</t>
  </si>
  <si>
    <t>VšĮ "Pakuočių tvarkymo organizacija"</t>
  </si>
  <si>
    <t>VšĮ "Žaliasis taškas"</t>
  </si>
  <si>
    <t>UAB "Kaišiadorių vandenys"</t>
  </si>
  <si>
    <t xml:space="preserve">Kauno m. </t>
  </si>
  <si>
    <t>2014 m. balandžio 15 d. pasirašyta Komunalinių atliekų tvarkymo Kauno mieste paslaugų teikimo sutartis (galioja 10 metų)</t>
  </si>
  <si>
    <t>2007 liepos 31 d. Nr. S-655, galioja 5 metus (pratęsta iki konkurso pabaigos)</t>
  </si>
  <si>
    <t>2007 liepos 31 d. Nr. S-656, galioja 5 metus (pratęsta iki konkurso pabaigos)</t>
  </si>
  <si>
    <t>UAB "Raseinių komunalinės paslaugos"</t>
  </si>
  <si>
    <t>2009-09-31, Neterminuota</t>
  </si>
  <si>
    <t>UAB "Specialus autotransportas"</t>
  </si>
  <si>
    <t>UAB "Dėvėdra"</t>
  </si>
  <si>
    <t>2014 04 24 - 2017 12 31</t>
  </si>
  <si>
    <t>Gamintojų ir importuotojų asociacija</t>
  </si>
  <si>
    <t>2013 07 15 iki 2015 12 31</t>
  </si>
  <si>
    <t>Asociacija "EEPA"</t>
  </si>
  <si>
    <t>2013 03 25</t>
  </si>
  <si>
    <t>UAB "Pakuočių tvarkymo organizacija"</t>
  </si>
  <si>
    <t>UAB "Toksika"</t>
  </si>
  <si>
    <t>Sutartis pasirašyta 2009-04-30. Koncesijos sutartis galioja iki 2019 m.</t>
  </si>
  <si>
    <t>UAB "Palangos komunalinis ūkis"</t>
  </si>
  <si>
    <t>VšĮ „Elektronikos gamintojų ir importuotojų organizacija“ (atliekų surinkimą vykdo UAB "EMP recycling" ir UAB "Atliekų tvarkymo centras")</t>
  </si>
  <si>
    <t>Gamintojų ir improtuotojų asociacija</t>
  </si>
  <si>
    <t xml:space="preserve"> VšĮ "Pakuočių tvarkymo organizacija" papildanti sistema, adminstratorius UAB "Ekstara"</t>
  </si>
  <si>
    <t>UAB "Telšių keliai"</t>
  </si>
  <si>
    <t>2006-05-25  pratęsta iki naujo atliekų tvarkytojo konkurso paskelbimo</t>
  </si>
  <si>
    <t>VšĮ "Pakuočių tvarkymo organizacija", UAB "Dunokai"</t>
  </si>
  <si>
    <t>UAB "Dunokai"</t>
  </si>
  <si>
    <t>UAB „Ecoservice“</t>
  </si>
  <si>
    <t>AB "Panevėžio specialus autotransportas"</t>
  </si>
  <si>
    <t>UAB "Panevėžio regiono atliekų tvarkymo centras"</t>
  </si>
  <si>
    <t>Galioja nuo 2015 m. sausio 1 d. iki 2024 m. gruodžio 31 d.</t>
  </si>
  <si>
    <t>UAB "Švaros komanda"</t>
  </si>
  <si>
    <t>2003.07.24 galioja iki kito operatoriaus parinkimo</t>
  </si>
  <si>
    <t>Atliekų tvarkymo sutartis 2003.10.23 Antrinių žaliavų surinkimo sutartis 2014.02.20 -2018-12-20</t>
  </si>
  <si>
    <t>UAB "Pasvalio gerovė"</t>
  </si>
  <si>
    <t xml:space="preserve">Pasirašyta 2013 m. gruodžio 2 d., galioja iki 2017 m. gruodžio 2 d. </t>
  </si>
  <si>
    <t>Pasirašyta 2002-12-30, galioja iki 2020-12-30</t>
  </si>
  <si>
    <t>UAB "Rokvesta"</t>
  </si>
  <si>
    <t>Pasirašyta 2012-09-27 galioja iki atskiro vienos iš šalių įspėjimo raštu dėl nutraukimo</t>
  </si>
  <si>
    <t>UAB "EMP recycling"</t>
  </si>
  <si>
    <t>Pasirašyta 2012-11-13 galioja iki atskiro vienos iš šalių įspėjimo raštu dėl nutraukimo prieš 30 dienų.</t>
  </si>
  <si>
    <t>UAB "Naujosios Akmenės komunalininkas"</t>
  </si>
  <si>
    <t>UAB "Kelmės vietinis ūkis"</t>
  </si>
  <si>
    <t>UAB "Mažeikių komunalinis ūkis"</t>
  </si>
  <si>
    <t>UAB "Telšių regiono atliekų tvarkymo centras"</t>
  </si>
  <si>
    <t xml:space="preserve">2011-10-24 – </t>
  </si>
  <si>
    <t>Asociacija „EEPA“</t>
  </si>
  <si>
    <t>2014-05-29 –</t>
  </si>
  <si>
    <t>VšĮ „Pakuočių tvarkymo organizacija“</t>
  </si>
  <si>
    <t xml:space="preserve">2013-07-05 – </t>
  </si>
  <si>
    <t>UAB "Pakruojo komunalininkas"</t>
  </si>
  <si>
    <t>2013 m.sausio 1 d. ir galioja iki 2017 m. gruodžio 31 d.</t>
  </si>
  <si>
    <t>UAB "Valda"</t>
  </si>
  <si>
    <t>UAB "Atliekų tvarkymo centras"</t>
  </si>
  <si>
    <t>VšĮ „Elektronikos gamintojų ir importuotojų organizacija“</t>
  </si>
  <si>
    <t>Šiaulių miesto</t>
  </si>
  <si>
    <t>2014.03.06 Sutartis galioja 3 metus su galimybe pratęsti 2 metams.</t>
  </si>
  <si>
    <t>UAB "Kuršėnų komunalinis ūkis"</t>
  </si>
  <si>
    <t>Sutartis galioja nuo 2014 m. sausio 1 d.</t>
  </si>
  <si>
    <t xml:space="preserve">UAB "Anykščių komunalinis ūkis" </t>
  </si>
  <si>
    <t>Asociacija "EEPA"(operatoriai UAB "EMP recycling", UAB "Žalvaris",  UAB "Kuusakoski", UAB "Karavanas LT", UAB "Baltijos perdirbimas").</t>
  </si>
  <si>
    <t>2014 m. gruodžio 10 d.</t>
  </si>
  <si>
    <t>VšĮ "Elektronikos gamintojų ir importuotojų organizacijos" (operatoriai UAB "Atliekų tvarkymo centras", UAB "EMP recycling").</t>
  </si>
  <si>
    <t>UAB "Kompata"</t>
  </si>
  <si>
    <t>2008-09-25 iki 2012-12-31</t>
  </si>
  <si>
    <t>UAB "Utenos regiono atliekų centras"</t>
  </si>
  <si>
    <t xml:space="preserve"> Molėtų r.</t>
  </si>
  <si>
    <t>UAB "Utenos regiono atliekų tvarkymo centras"</t>
  </si>
  <si>
    <t xml:space="preserve">Sutartis sudaryta 2013-08-29 </t>
  </si>
  <si>
    <t>Sutartis sudaryta 2013-08-28</t>
  </si>
  <si>
    <t>UAB "Visagino būstas"</t>
  </si>
  <si>
    <t>2007-06-20, neterminuota</t>
  </si>
  <si>
    <t>2013-11-18, 3 metų laikotarpiui</t>
  </si>
  <si>
    <t>UAB „Utenos komunalininkas“</t>
  </si>
  <si>
    <t>2007-12-13 ši sutartis įsigaliojo 2008-01-01 ir galioja iki 2020-12-31</t>
  </si>
  <si>
    <t>UAB "Zarasų komunalininkas"</t>
  </si>
  <si>
    <t>2012.05.21-2017-05-21</t>
  </si>
  <si>
    <t>UAB "Elektrėnų komunalinis ūkis"</t>
  </si>
  <si>
    <t>UAB "EMP recycling""</t>
  </si>
  <si>
    <t>UAB "Žaliasis taškas"</t>
  </si>
  <si>
    <t>VšĮ "Pakuočių tvarkumo organizacija"</t>
  </si>
  <si>
    <t>UAB ,,Tvarkyba"</t>
  </si>
  <si>
    <t>UAB ,,Eišiškių komunalinis ūkis"</t>
  </si>
  <si>
    <t>UAB "Švenčionių švara"</t>
  </si>
  <si>
    <t>UAB "Pabradės komunalinis ūkis"</t>
  </si>
  <si>
    <t>2013-05-29/netermin.</t>
  </si>
  <si>
    <t>2013-06-11/netermin.</t>
  </si>
  <si>
    <t>UAB ,,Ekonovus"</t>
  </si>
  <si>
    <t xml:space="preserve">Pasirašyta 2013-03-27, galioja 60 mėn. nuo jos pasirašymo. </t>
  </si>
  <si>
    <t>UAB "Švara visiems"</t>
  </si>
  <si>
    <t>UAB „Nemėžio komunalininkas“</t>
  </si>
  <si>
    <t>UAB „Nemenčinės komunalininkas“</t>
  </si>
  <si>
    <t>Apmokėjimo už paslaugas savivaldybėje forma (rinkliava, tarifas)</t>
  </si>
  <si>
    <t>Taip pat</t>
  </si>
  <si>
    <t>Lyginamasis atliekų svoris</t>
  </si>
  <si>
    <t>Komunalinių atliekų tvarkymo sistemos eksploatacinių kaštų sudedamosios dalys (vienai tonai komunalinių atliekų)</t>
  </si>
  <si>
    <t>Surinkimo ir transportavimo</t>
  </si>
  <si>
    <t xml:space="preserve">Atliekų perdirbimo arba kito naudojimo </t>
  </si>
  <si>
    <t xml:space="preserve">Šalinimo </t>
  </si>
  <si>
    <t>Atliekų tvarkymo infrastruktūros objektų (DGASA, APP, kompostavimo aikštelės ir kita) eksploatavimo</t>
  </si>
  <si>
    <t>KAT sistemos administravimo</t>
  </si>
  <si>
    <t>Kita (nurodyti)</t>
  </si>
  <si>
    <t>INFORMACIJA APIE KOMUNALINIŲ ATLIEKŲ TVARKYMO KAINAS</t>
  </si>
  <si>
    <t>Papildančią sistemą diegiantis / įdiegęs asmuo</t>
  </si>
  <si>
    <t>Papildančią sistemą eksploatuojantis asmuo</t>
  </si>
  <si>
    <t>Papildančių sistemų diegimo sąlygų suderinimo data</t>
  </si>
  <si>
    <t>Sutarties pasirašymo data ir jos galiojimo terminas</t>
  </si>
  <si>
    <t xml:space="preserve">Pavadinimas atliekų, kurioms rinkti yra diegiama / įdiegta papildanti sistema </t>
  </si>
  <si>
    <t>rinkliava</t>
  </si>
  <si>
    <t>EEĮ atliekos, sudedamosios dalis išimtos iš EEĮ, dienos šviesos lempos ir kitos atliekos turinčios gyvsidabrio</t>
  </si>
  <si>
    <t>Asociacija EEPA</t>
  </si>
  <si>
    <t>EEĮ atliekos, baterijos</t>
  </si>
  <si>
    <t>2013-12-20, galioja iki 2014-12-20 su galimybe pratęsti vieneriems metams. Pratęsimų skaičius neribotas.</t>
  </si>
  <si>
    <t>UAB „Ekstara“</t>
  </si>
  <si>
    <t>Popieriaus ir kartono, plastikinių, metalinių, kombinuotų, stiklo, medinės pakuotės</t>
  </si>
  <si>
    <t>Pagal gyventojų skaičių</t>
  </si>
  <si>
    <t>Pagal plotą</t>
  </si>
  <si>
    <t>Pagal nekilnojamo turto vienetą</t>
  </si>
  <si>
    <t>Kita (įrašyti)</t>
  </si>
  <si>
    <t>VšĮ "Elektronikos gamintojų ir importuotojų organizacija"</t>
  </si>
  <si>
    <t>UAB "Atliekų tvarkymo centras", UAB "EMP recycling" arba kitas diegėjo  parinktas atliekų tvarkytojas</t>
  </si>
  <si>
    <t>2013.11.18 . Galioja iki 2014-11-18 su galimybe pratęsti vieneriems metams. Pratęsimų skaičius neribojamas.</t>
  </si>
  <si>
    <t>UAB "EMP recycling", UAB "Žalvaris", UAB "Kuusakoski", UAB "Karavanas LT", UAB "Metrail"</t>
  </si>
  <si>
    <t>VšĮ ,,Elektronikos gamintojų ir importuotojų organizacija"</t>
  </si>
  <si>
    <t>Elektros ir elektroninės įrangos</t>
  </si>
  <si>
    <t>2013 m. rugsėjo 4 d.</t>
  </si>
  <si>
    <t>Smulki elektros ir elektroninė įrangos atliekos</t>
  </si>
  <si>
    <t>2012 m. lapkričio 28 d.</t>
  </si>
  <si>
    <t xml:space="preserve">Elektros ir elektroninės įrangos baterijų ir akumuliatorių </t>
  </si>
  <si>
    <t>UAB "Atliekų tvarkymo centras", UAB "EMP recycling" arba kitas steigėjo parinktas atliekų tvarkytojas</t>
  </si>
  <si>
    <t>Elekros ir ektroninės įrangos atliekos</t>
  </si>
  <si>
    <t>2014-01-22 (1+1)</t>
  </si>
  <si>
    <t>UAB "Žalvaris", UAB "Kuusakoski", UAB "Karavanas Lt", UAB "Metrail", UAB "Baltijos perdirbimas"</t>
  </si>
  <si>
    <t>Elektros ir elektroninės įrangos atliekos</t>
  </si>
  <si>
    <t>Elektros ir elektroninės įrangos bei baterijų ir akumuliatorių atliekos</t>
  </si>
  <si>
    <t>UAB „Atliekų tvarkymo centras“, UAB „EMP recycling“</t>
  </si>
  <si>
    <t>tarifas</t>
  </si>
  <si>
    <t xml:space="preserve">Elektros ir elektroninės įrangos atliekos </t>
  </si>
  <si>
    <t>pagal 1 vnt. konteinerio talpą</t>
  </si>
  <si>
    <t>Elektros ir elektroninės įrangos atliekos, visuomenės informavimo ir švietimo sistema</t>
  </si>
  <si>
    <t xml:space="preserve">Elektros ir elektroninės įrangos atliekos ir baterijų bei akumuliatorių atliekų surinkimas </t>
  </si>
  <si>
    <t>UAB "Atliekų tvarkymo centras", UAB "EMP recycling", UAB "Kaunakiemis"</t>
  </si>
  <si>
    <t>Elektros ir elektroninės įrangos, baterijų ir akumuliatorių atliekos</t>
  </si>
  <si>
    <t>UAB "Ekstara"</t>
  </si>
  <si>
    <t>Pakuočių atliekos</t>
  </si>
  <si>
    <t>2013.06.17 Nr. S-803, galioja 1 metus nuo pasirašymo datos, pratęsta</t>
  </si>
  <si>
    <t>2013.09.30 Nr. S-1177, galioja iki 2014.12.31, pratęsta iki 2015.12.31</t>
  </si>
  <si>
    <t>Apmokestinamųjų gaminių atliekos; Pakuočių atliekos; Elektros ir elektroninės įrangos atliekos; Alyvų atliekos ir kt.</t>
  </si>
  <si>
    <t>2009 m. gruodžio mėn.</t>
  </si>
  <si>
    <t>Gamintojų ir importuotojų Asociacija (GIA)</t>
  </si>
  <si>
    <t>VšĮ "Elektronikops gamintojų ir importuotojų organizacija"</t>
  </si>
  <si>
    <t xml:space="preserve">EEĮ; lempos, </t>
  </si>
  <si>
    <t>2013-06-21 galioja iki atskiro pranešimo</t>
  </si>
  <si>
    <t xml:space="preserve">akumuliatoriai, amortizatoriai, padangos, alyvų atliekos </t>
  </si>
  <si>
    <t>2014-01-21 (neterminuota)</t>
  </si>
  <si>
    <t>0,3 (0,137)</t>
  </si>
  <si>
    <t xml:space="preserve">VŠĮ „Elektronikos gamintojų ir importuotojų organizacija“ </t>
  </si>
  <si>
    <t xml:space="preserve">Antrinių žaliavų surinkimas </t>
  </si>
  <si>
    <t>tekstilės atliekos</t>
  </si>
  <si>
    <t>apmokestinamųjų gaminių (nešiojamųjų baterijų) ir elektros ir elektroninės įrangos atliekos</t>
  </si>
  <si>
    <t>Gamintojų ir improtuotojų asciacija</t>
  </si>
  <si>
    <t>Gaminių ir pakuočių atliekos:alyvų atliekos; apmokestinamųjų gaminių atliekos; buityje susidarančios elektros ir elektroninės įrangos atliekos; eksplatuoti netinkamos transporto priemonės; pakuotės atliekos</t>
  </si>
  <si>
    <t>2009 m. gruodžio 23 d.</t>
  </si>
  <si>
    <t xml:space="preserve">VšĮ „Elektronikos gamintojų ir importuotojų organizacijos“ </t>
  </si>
  <si>
    <t>2013 m. lapkričio 18 d.</t>
  </si>
  <si>
    <t>Pakuotės atliekos</t>
  </si>
  <si>
    <t>1. UAB "Palangos komunalinis ūkis"                   2. UAB "Ekstara"</t>
  </si>
  <si>
    <t>2014 m lapkričio 11d.</t>
  </si>
  <si>
    <t>akumuliatoriai, amortizatoriai, padangos, alyvų atliekos ir kt.</t>
  </si>
  <si>
    <t xml:space="preserve">UAB „Žalvaris“    </t>
  </si>
  <si>
    <t>UAB ,,EMP recycling“
UAB ,,Žalvaris“
UAB ,,Kuusakoski“
UAB ,,Karavanas LT”
UAB ,,Baltijos perdirbimas“</t>
  </si>
  <si>
    <t>rinkliava, tarifas</t>
  </si>
  <si>
    <t>UAB Marijampolės apskrities atliekų tvarkymo centras</t>
  </si>
  <si>
    <t>2012 m. sausio mėn. 4 d.</t>
  </si>
  <si>
    <t>2013 m. lapkričio mėn. 11 d.</t>
  </si>
  <si>
    <t>UAB ,,Biržų butų ūkis"</t>
  </si>
  <si>
    <t>Pavojingos atliekos, pakuočių atliekos</t>
  </si>
  <si>
    <t>Pakuočių atliekos, antrinės žaliavos</t>
  </si>
  <si>
    <t>UAB "Antraža"</t>
  </si>
  <si>
    <t>Panevėžio miesto savivaldybės administracijos direktoriaus 2013 m. birželio 21 d. įsakymas Nr. A-527</t>
  </si>
  <si>
    <t>Panevėžio miesto savivaldybės administracijos direktoriaus 2014 m. sausio 24 d. įsakymas Nr. A-56</t>
  </si>
  <si>
    <t>UAB EMP recycling; UAB Žalvaris; UAB Kuusakoski; UAB "Karavanas LT", UAB "Baltijos perdirbimas"</t>
  </si>
  <si>
    <t>UAB "Atliekų tvarkymo centras";                         UAB "EMP recycling"</t>
  </si>
  <si>
    <t>Elektros ir elektronikos įrangos atliekos</t>
  </si>
  <si>
    <t xml:space="preserve">UAB ,,EMP recycling“, UAB ,,Žalvaris“, UAB ,,Kuusakoski“ </t>
  </si>
  <si>
    <t>Gaminių ir pakuočių atliekos, apmokestinamos atliekos, buityje susidarančios EEĮ atliekos, pavojingos atliekos</t>
  </si>
  <si>
    <t>2013-07-15, sutartis neterminuota</t>
  </si>
  <si>
    <t>Asociacioja "EEPA"</t>
  </si>
  <si>
    <t xml:space="preserve">Elektros ir elektroninės įrangos bei baterijų ir akumuliatorių atliekos </t>
  </si>
  <si>
    <t>VšĮ "Elekronikos gamintojų ir importuotojų organizacija"</t>
  </si>
  <si>
    <t xml:space="preserve">Elektros ir elektroninės įrangos  atliekos </t>
  </si>
  <si>
    <t>Deklaruotą atliekų kiekį</t>
  </si>
  <si>
    <t>UAB "Atliekų tvarkymo centras"; UAB "EMP recycling"</t>
  </si>
  <si>
    <t>EEĮ, baterijos ir akumuliatoriai, liminescencinės lempos</t>
  </si>
  <si>
    <t xml:space="preserve">Popieriaus, stiklo, plastiko, metalo, mišrios, kombinuotosios pakuotės </t>
  </si>
  <si>
    <t>Pavojingų (EEĮ, akumuliatoriai, galvaliniai elementai, amortizatoriai, kuro, tepalo, oro filtrai. Liuminesencinės lempos), nepavojingų (metalinė pakuotė, EEĮ) atliekų rinkimui</t>
  </si>
  <si>
    <t>2013 m. lapkričio 12 d.</t>
  </si>
  <si>
    <t>2013 m. rugsėjo 10 d.</t>
  </si>
  <si>
    <t>2013 m. spalio 29 d.</t>
  </si>
  <si>
    <t>2012 m. sausio 9 d.</t>
  </si>
  <si>
    <t>Pasirašyta 2013-11-12 Galioja iki 2014-11-12 su galimybe pratęsti dar 1 (vienerius) metus.</t>
  </si>
  <si>
    <t>Pasirašyta 2013-09-10 Galioja iki 2014-12-31 su galimybe pratęsti dar 1 (vienerius) metus. Pratęsimų skaičius 2 kartus metams</t>
  </si>
  <si>
    <t>Pasirašyta 2013-10-30 Galioja iki 2014-12-31 su galimybe pratęsti.</t>
  </si>
  <si>
    <t>Pasirašyta 2012-01-09 Sutartis galioja 3 (trejus) metus</t>
  </si>
  <si>
    <t>UAB „EMP recycling“, UAB „Žalvaris“, UAB „Kuusakoski“, UAB „Karavanas LT“, UAB „Baltijos perdirbimas“</t>
  </si>
  <si>
    <t>2014-05-29 – neribota</t>
  </si>
  <si>
    <t>2013-07-05</t>
  </si>
  <si>
    <t>2013-07-05 – neribota</t>
  </si>
  <si>
    <t>UAB „Žalvaris“ Šiaulių padalinys</t>
  </si>
  <si>
    <t>2011-12-01 iki 2014-12-01</t>
  </si>
  <si>
    <t>2013 m. liepos 22 d.</t>
  </si>
  <si>
    <t>Apmokestinamųjų gaminių atliekos, pakuočių atliekos, elektros ir elektroninės įrangos atliekos, alyvų  atliekos,eksploatuoti netinkamos transporto priemonės</t>
  </si>
  <si>
    <t xml:space="preserve"> 2013-02-24 galioja sutartis 4 metai nuo pasirašymo</t>
  </si>
  <si>
    <t>2013-07-16 iki 2018-07-16</t>
  </si>
  <si>
    <t xml:space="preserve"> Nebenaudojama elektros ir elektroninė įranga </t>
  </si>
  <si>
    <t>Nenaudojama elektros, elektroninė įranga, apmokestinamųjų gaminių (nešiojamų baterijų) atliekos</t>
  </si>
  <si>
    <t>UAB "Atliekų tvarkymo centras", UAB "EMP recycling"</t>
  </si>
  <si>
    <t xml:space="preserve"> UAB "EMP recycling", UAB "Žalvaris",  UAB "Kuusakoski", UAB "Karavanas LT", UAB "Baltijos perdirbimas"</t>
  </si>
  <si>
    <t>Pavojingos atliekos, elektros ir elektroninės atliekos</t>
  </si>
  <si>
    <t>Gamintojų ir Importuotojų Asociacija</t>
  </si>
  <si>
    <t>UAB "Ecoservice", UAB "Atliekų tvarkymo centras"</t>
  </si>
  <si>
    <t>UAB „Ecoserice“, UAB „Atliekų tvarkymo centras“</t>
  </si>
  <si>
    <t xml:space="preserve">2011 m. liepos 7 d. </t>
  </si>
  <si>
    <t>2011 m. liepos 7 d., galioja - neterminuota</t>
  </si>
  <si>
    <t>UAB „EMP recycling“, UAB „Atliekų tvarkymo centras“</t>
  </si>
  <si>
    <t xml:space="preserve">2013 m. birželio 28 d. </t>
  </si>
  <si>
    <t>Nuo 2013 m. birželio 28 d.  iki  2015 m. gruodžio 31 d.</t>
  </si>
  <si>
    <t>UAB „Žalvaris“, UAB „EMP recycling“</t>
  </si>
  <si>
    <t>2011 m. gruodžio 29 d.</t>
  </si>
  <si>
    <t>Apmokestinamųjų gaminių atliekos, pakuočių atliekos, elektros ir elektroninės įrangos atliekos, alyvų tliekos,eksploatuoti netinkamos transporto priemonės</t>
  </si>
  <si>
    <t>UAB "EMP recycling"; UAB "Žalvaris"; UAB "Kuusakoski"; UAB "Karavanas LT"; UAB "Baltijos perdirbimas"</t>
  </si>
  <si>
    <t>Sutarties gali būti pratęsiama kitiems metams. Tokių pratęsimų skaičius neribojamas.</t>
  </si>
  <si>
    <t>VšĮ "Pakuočių tvcarkymo centras"</t>
  </si>
  <si>
    <t>Elektrėnų savivaldybė</t>
  </si>
  <si>
    <t>UAB "EMP Recycling"</t>
  </si>
  <si>
    <t>Popieriaus, stiklo, plastiko atliekos</t>
  </si>
  <si>
    <t>UAB "Atliekų tvarkymo centras" UAB"EMP recycling"</t>
  </si>
  <si>
    <t>2014 m. sausio 31 d.</t>
  </si>
  <si>
    <t>Elektros ir elektroninės įrangos atliekos ir baterijų bei akumuliatorių atliekos</t>
  </si>
  <si>
    <t xml:space="preserve">2014 m. birželio 30 d. </t>
  </si>
  <si>
    <t xml:space="preserve">UAB "EMP recycling", UAB "Žalvaris", UAB "Kuusakoski", UAB "Karavanas LT", UAB "Baltijos perdirbimas" </t>
  </si>
  <si>
    <t>VšĮ "Elektros gamintojų ir importuotojų organizacija"</t>
  </si>
  <si>
    <t>Alyvų atliekos, netinkamos naudoti transporto priemonės, apmokestinamųjų gaminių atliekos</t>
  </si>
  <si>
    <t>Asbestinio šiferio atliekos</t>
  </si>
  <si>
    <t>2009-12-02/ sutartis pratęsiama kiekvienais metais</t>
  </si>
  <si>
    <t xml:space="preserve">0,09 - 0,16 </t>
  </si>
  <si>
    <t xml:space="preserve">0,45 - 0,59 </t>
  </si>
  <si>
    <t>0,09 - 0,16</t>
  </si>
  <si>
    <t>UAB "Trakų paslaugos"</t>
  </si>
  <si>
    <t>Neterminuota</t>
  </si>
  <si>
    <t>UAB ,,EMP Recycling", UAB ,,Atliekų tvarkymo centras"</t>
  </si>
  <si>
    <t>iki 2014-04-01 - 62,19; nuo 2014-04-01 - 112,15</t>
  </si>
  <si>
    <t>0,3 - 0,56</t>
  </si>
  <si>
    <t>0,1 - 0,25</t>
  </si>
  <si>
    <t>0,125 - 0,2</t>
  </si>
  <si>
    <t>0,125 - 0,3</t>
  </si>
  <si>
    <t>Asociacija ,,EEPA”</t>
  </si>
  <si>
    <t>UAB "Nemėžio komunalininkas"</t>
  </si>
  <si>
    <t>INFORMACIJA APIE SAVIVALDYBĖSE ESAMAS PAPILDANČIAS ATLIEKŲ SURINKIMO SISTEMAS</t>
  </si>
  <si>
    <t>*ND - nėra duomenų</t>
  </si>
  <si>
    <t>Skirta lėšų, Eur</t>
  </si>
  <si>
    <t>2015.10.20 galiojimo terminas 5 metai</t>
  </si>
  <si>
    <t>2015-11-01 galiojimo terminas 5 mėn.</t>
  </si>
  <si>
    <t>2015-11-27  iki kol teisės aktų nustatytas tvarka bus parinktas naujas tvakytojas</t>
  </si>
  <si>
    <t>Mišrių komunalinių atliekų šalinimo sąvartyne kaina, Eur/t</t>
  </si>
  <si>
    <t xml:space="preserve">Komunalinių atliekų sutvarkymo kaina, Eur/t </t>
  </si>
  <si>
    <t>Vidutinės atliekų tvarkymo išlaidos, tenkančios namų ūkiui per mėnesį, Eur/l namų ūkiui /mėn.</t>
  </si>
  <si>
    <t>Išlaidos, tenkančios namų ūkiui daugiabutyje, Eur/l namų ūkiui/mėn.</t>
  </si>
  <si>
    <t>Išlaidos, tenkančios namų ūkiui individualiame name,  Eur/l namų ūkiui /mėn.</t>
  </si>
  <si>
    <t>Vidutinės atliekų tvarkymo išlaidos, tenkančios gyventojui per mėnesį, Eur/l gyv./mėn.</t>
  </si>
  <si>
    <t>Išlaidos, tenkančios daugiabutyje gyvenančiam gyventojui,  Eur/l gyv./mėn.</t>
  </si>
  <si>
    <t>Išlaidos, tenkančios individualiame name gyvenančiam gyventojui, Eur/l gyv./mėn.</t>
  </si>
  <si>
    <t>2013.01.15. Galioja iki 2014.12.31, su galimybe pratęsti vieneriems metams. Pratęsimų skaičius neribojamas. Šiuo metu veikla laikinai sustabdyta.</t>
  </si>
  <si>
    <t>2015 m. kovo 20 d. (3+2+2)</t>
  </si>
  <si>
    <t>2015-11-27 iki kol paslaugą pradės teikti naujas viešojo konkurso budu (pirkimo Nr. 169109) parinktas paslaugos teikėjas</t>
  </si>
  <si>
    <t>2011-04-21 (1+1+1)</t>
  </si>
  <si>
    <t>UAB "Metaloidas" (laikinoji sutartis)</t>
  </si>
  <si>
    <t>Asociacija EEPA, VšĮ "Elektronikos gamintojų ir importuotojų organizacija", VšĮ "Ekošviesa"</t>
  </si>
  <si>
    <t>Kitų atliekų surinkimas</t>
  </si>
  <si>
    <t>2008-02-11 (3+3)</t>
  </si>
  <si>
    <t>UAB "Komunalinių įmonių kombinatas" (iš aikštelių)</t>
  </si>
  <si>
    <t>2014-01-14 (1+1)</t>
  </si>
  <si>
    <t>nuo 2015-01-01 iki 2015-07-22 – 46,77; 2015-07-23 iki 2015-12-31 – 44</t>
  </si>
  <si>
    <t>2013-09-02 iki 2016-12-31</t>
  </si>
  <si>
    <t xml:space="preserve">2016-02-10 iki 2016-12-31 </t>
  </si>
  <si>
    <t>UAB „Žalvaris“, UAB „EMP recycling“, UAB „Baltijos perdirbimas“, UAB „Kausakoski“, UAB  „Diltrus“, UAB „Utilsa“.</t>
  </si>
  <si>
    <t>Savivaldybių aplinkos apsaugos rėmimo specialioji programa</t>
  </si>
  <si>
    <t>17,21 - gyventojams;                   57,45 - įmonėms.</t>
  </si>
  <si>
    <t>Nemajūnų g. 15A (žaliųjų  atliekų priėmimo aikštelė)</t>
  </si>
  <si>
    <t>Chemijos g. 4E</t>
  </si>
  <si>
    <t>VšĮ "Ekošviesa"</t>
  </si>
  <si>
    <t>Dienos šviesos lempos ir kitos atliekos, kuriose yra gyvsidabrio</t>
  </si>
  <si>
    <t xml:space="preserve">Vandžiogalos g. 92 </t>
  </si>
  <si>
    <t>Vandžiogalos k.</t>
  </si>
  <si>
    <t>53,37 - gyventojams;              93,62 - įmonėms.</t>
  </si>
  <si>
    <t>Zabieliškio k.</t>
  </si>
  <si>
    <t>2,03 - 3,07</t>
  </si>
  <si>
    <t>0,85 - 1,28</t>
  </si>
  <si>
    <t>UAB" Atliekų tvarkymo centras" ir UAB "EMP recycling"</t>
  </si>
  <si>
    <t>2013-04-26 galioja iki atskiro pranešimo</t>
  </si>
  <si>
    <t>4,58 - 4,92</t>
  </si>
  <si>
    <t>Kretingos r. savivaldybės lėšos, valstybės dotacija</t>
  </si>
  <si>
    <t xml:space="preserve">Sodžiaus g. 86, Ankštakių k. </t>
  </si>
  <si>
    <t>UAB „Atliekų tvarkymo centras“ ir UAB „EMP recycling“</t>
  </si>
  <si>
    <t xml:space="preserve">Smulkiosios elektros ir elektroninės įrangos atliekos </t>
  </si>
  <si>
    <t>2013-05-28 (neterminuota)</t>
  </si>
  <si>
    <t>2015 10 28  1m. + 1</t>
  </si>
  <si>
    <t>3.24</t>
  </si>
  <si>
    <t>2013-07-15, galioja iki  2015-12-31</t>
  </si>
  <si>
    <t>2014-04-24, galioja iki 2013-12-31</t>
  </si>
  <si>
    <t>2013-03-28, galioja iki 2015-12-31</t>
  </si>
  <si>
    <t>Palangos m. savivaldybės lėšos, GPATP lėšos</t>
  </si>
  <si>
    <t>VšĮ "Gamtos ateitis"</t>
  </si>
  <si>
    <t xml:space="preserve">1. 2013 m  rugsėjo 4 d.    2. 2014 m. lapkričio 18 d. </t>
  </si>
  <si>
    <t xml:space="preserve">2013 m. lapkričio 27 d. </t>
  </si>
  <si>
    <t>2013 m  rugsėjo 4 d.</t>
  </si>
  <si>
    <t xml:space="preserve">2009 m. spalio 30 d. </t>
  </si>
  <si>
    <t>2013-07-01, neterminuotai</t>
  </si>
  <si>
    <t>2013-11-11 d., galioja iki 2016-12-31</t>
  </si>
  <si>
    <t>2014-07-24, galioja 1 metus su galimybe pratęsti dar 1 metams (pratęsta)</t>
  </si>
  <si>
    <t>2015-02-26, galioja 3 m.</t>
  </si>
  <si>
    <t>UAB MAATC, UAB "Ecoservice"</t>
  </si>
  <si>
    <t>2013-11-11, galioja iki 2016-12-31</t>
  </si>
  <si>
    <t>2014-07-24, galioja 1 m. su galimybe pratęsti dar 1 metams (pratęsta)</t>
  </si>
  <si>
    <t>pasirašyta 2010-07-30, galioja iki 2016-05-01.</t>
  </si>
  <si>
    <t>2015-02-026</t>
  </si>
  <si>
    <t>Plėgų k., Lukšių sen., Šakių r. sav., prie uždaryto Šakių r. sav. sąvartyno.</t>
  </si>
  <si>
    <t>2015-04-14, galioja iki 2018 m. balandžio 14 d.</t>
  </si>
  <si>
    <t>UAB "EMP recycling", UAB "Kuusakoski", UAB "Žalvaris", UAB "Metrail", UAB "Karavanas LT"</t>
  </si>
  <si>
    <t xml:space="preserve">2014 m. sausio 27 d.; galioja iki 2016 m. sausio 1d. </t>
  </si>
  <si>
    <t>Savitiškio g.12</t>
  </si>
  <si>
    <t>-</t>
  </si>
  <si>
    <t>2015-10-05, galioja iki 2017-01-01</t>
  </si>
  <si>
    <t xml:space="preserve">Sutartis pasirašyta 2015-06-30. Sutartis galioja 1 (vienerius) metus su galimybe pratęsti dar 1 (vienerius) metus </t>
  </si>
  <si>
    <t>UAB "EMP recycling"; UAB "Žalvaris"; UAB "KUUSAKOSKI"; UAB "Karavanas LT"</t>
  </si>
  <si>
    <t>VšĮ "Pakuočių tvarkymo organizacija", UAB "Ecoservice"</t>
  </si>
  <si>
    <t>2010-10-06 - 2017-10-20</t>
  </si>
  <si>
    <t>0,6 - 1,01</t>
  </si>
  <si>
    <t>2013-10-16, galioja iki 2015-12-31</t>
  </si>
  <si>
    <t>2015-01-16. Sutartis sudaryta 1 (vienerių) metų terminui. Pasibaigus sutarties galiojimui ir nei vienai šaliai nepareiškus kitaip, sutarties galiojimas pratęsiamas dar vieniems metams..</t>
  </si>
  <si>
    <t>2007-05-03–2016-01-01</t>
  </si>
  <si>
    <t>2013-07-1 –2018-07-16</t>
  </si>
  <si>
    <t>2014-12-12-2016-12-12</t>
  </si>
  <si>
    <t>UAB "Redus LT"</t>
  </si>
  <si>
    <t>UAB „Atliekų tvarkymo centras“</t>
  </si>
  <si>
    <t>2011-10-24 neribota</t>
  </si>
  <si>
    <t>UAB „Atliekų tvarkymo centras“,          UAB „EMP recycling“</t>
  </si>
  <si>
    <t>UAB "Raguvile"</t>
  </si>
  <si>
    <t>VŠĮ "Elektronikos gamintojų ir importuotojų organizacija"</t>
  </si>
  <si>
    <t>2012-02-03, vieneri metai.</t>
  </si>
  <si>
    <t>UAB "EMP recycling", UAB "Atliekų tvarkymo centras"</t>
  </si>
  <si>
    <t>elektros ir elektroninės įrangos atliekos</t>
  </si>
  <si>
    <t>Sutartis pasirašyta 2013-07-22 galioja iki 2016-12-31</t>
  </si>
  <si>
    <t>2012-02-01 galioja neterminuotai</t>
  </si>
  <si>
    <t>UAB„EMP recycling“</t>
  </si>
  <si>
    <t>Elektronikos platintojų asociacija „EEPA“</t>
  </si>
  <si>
    <t>Elektros ir elektroninės įrangos bei baterijų ir akumuliatorių atliekų surinkimas</t>
  </si>
  <si>
    <t>Elektros ir elektroninės įrangos atliekų surinkimas</t>
  </si>
  <si>
    <t>2011 m. gruodžio 29  d., galioja iki 2016-12-31</t>
  </si>
  <si>
    <t>0,82 - 2,13</t>
  </si>
  <si>
    <t>0,82 - 1,97</t>
  </si>
  <si>
    <t>2013-11-29 iki 2016-12-31</t>
  </si>
  <si>
    <t>2014-12-10 - 2016-12-10</t>
  </si>
  <si>
    <t>Sutartis sudaryta 2015-01-02 galioja iki 2025-01-02.</t>
  </si>
  <si>
    <t>Skrytelių k., Dvarvietės g. 1A</t>
  </si>
  <si>
    <t xml:space="preserve">2013 m.kovo 25 d. / gegužės 27 d., galioja iki 2015 m.  gegužės 27 d. </t>
  </si>
  <si>
    <t>1,05 -1,67</t>
  </si>
  <si>
    <t>1,05 - 1,39</t>
  </si>
  <si>
    <t>VšĮ "Elektronikos gamintojų ir impotuotojų organizacija"</t>
  </si>
  <si>
    <t>elektros ir elektronikos įrangos atliekos</t>
  </si>
  <si>
    <t xml:space="preserve">2012.04.25 </t>
  </si>
  <si>
    <t>Švenčionių-Švenčionėlių miestų sąvartyno teritorija (Pliauškių k., Švenčionėlių sen.)</t>
  </si>
  <si>
    <t>Pabradės miesto sąvartyno teritorija (Maleikėnų k., Pabradės sen. )</t>
  </si>
  <si>
    <t>2015-03-31/ 1 metai</t>
  </si>
  <si>
    <t>UAB "Torgita"</t>
  </si>
  <si>
    <t>2015-04-29/ 1 metai</t>
  </si>
  <si>
    <t>Algirdas Jurkevičius</t>
  </si>
  <si>
    <t>Automobilių detalių (plastiko,stiklo,gumos) atliekos</t>
  </si>
  <si>
    <t>iki 2016-07</t>
  </si>
  <si>
    <t>1,66 - 7,76</t>
  </si>
  <si>
    <t>1,15 - 1,96</t>
  </si>
  <si>
    <t>Vidas Urbanavičius</t>
  </si>
  <si>
    <t>biologiškai skaidžios atliekos</t>
  </si>
  <si>
    <t>UAB "GIA"</t>
  </si>
  <si>
    <t>Alfredas Skinulis</t>
  </si>
  <si>
    <t>Elektronikos atliekos</t>
  </si>
  <si>
    <t>VŠI "Pakuočių tvarkimo arganizacija"</t>
  </si>
  <si>
    <t>Gerardas Penikas</t>
  </si>
  <si>
    <t>VŠI "Žaliasis taškas"</t>
  </si>
  <si>
    <t>Kęstutis Pocius</t>
  </si>
  <si>
    <t>Čiužakampio k., Šalčininkų r.</t>
  </si>
  <si>
    <t>Malūno g. 20, Eišiškės</t>
  </si>
  <si>
    <t>Jašiūnų k., Jašiūnų sen.</t>
  </si>
  <si>
    <t>Vilniaus g. 3G, Šalčininkų r.</t>
  </si>
  <si>
    <t>VšĮ „Žaliasis taškas“</t>
  </si>
  <si>
    <t>UAB „Baltic metal“</t>
  </si>
  <si>
    <t>15 01 04 – metalinės pakuotės</t>
  </si>
  <si>
    <t>VšĮ „Ekošviesa“</t>
  </si>
  <si>
    <t>20 01 21 – dienos šviesos lempos ir kitos atliekos, kuriose yra gyvsidabrio</t>
  </si>
  <si>
    <t>UAB „EMP recycling“, UAB „Žalvaris“, UAB „Kuusakoski“, UAB „Karavanas LT“</t>
  </si>
  <si>
    <t>2009.10.14 (6+2)</t>
  </si>
  <si>
    <t>2009-10-14 - 2015-10-14</t>
  </si>
  <si>
    <t>Asociacija EEPA, VšĮ "Elektronikos gamintojų ir imprtuotojų organizacija", VšĮ "Ekošviesa"</t>
  </si>
  <si>
    <t>UAB "Atliekų tvarkymo centras", UAB "EMP recycling" arba kitas iegėjo parinktas atliekų tvarkytojas</t>
  </si>
  <si>
    <t>Alytaus regionas</t>
  </si>
  <si>
    <t>Kauno regionas</t>
  </si>
  <si>
    <t>Telšių regionas</t>
  </si>
  <si>
    <t>Utenos regionas</t>
  </si>
  <si>
    <t>Vilniaus regionas</t>
  </si>
  <si>
    <t>Klaipėdos regionas</t>
  </si>
  <si>
    <t>Marijampolės regionas</t>
  </si>
  <si>
    <t>Panevėžio regionas</t>
  </si>
  <si>
    <t>Šiaulių regionas</t>
  </si>
  <si>
    <t>Tauragės regionas</t>
  </si>
  <si>
    <t>Pakryžės k.</t>
  </si>
  <si>
    <t>Ieva Stulgytė, 8 706 62026, el. p. ieva.stulgyte@aaa.am.lt</t>
  </si>
  <si>
    <t>Miestuose nuo 1000 iki 50000 gyv.</t>
  </si>
  <si>
    <t>Sodų paskirties objektų savininkai</t>
  </si>
  <si>
    <t>Garažų paskirties objektų savininkai</t>
  </si>
  <si>
    <t>Paruošta perdirbti komunalinių atliekų 2016 m., t</t>
  </si>
  <si>
    <t>UAB „Atliekų tvarkymo tarnyba“</t>
  </si>
  <si>
    <t>2007-05-17/2017-07-01</t>
  </si>
  <si>
    <t>1*</t>
  </si>
  <si>
    <t>UAB „VSA Vilnius“</t>
  </si>
  <si>
    <t>39,77 Eur (su PVM) iki 2016.05.02                                           71,13 Eur/t be PVM nuo 2016.05.03</t>
  </si>
  <si>
    <t xml:space="preserve">UAB „EMP recycling“, UAB „Žalvaris“, UAB „Kuusakoski“, 
UAB „Karavanas L T“, UAB „Baltijos perdirbimas“, UAB „Baltic metal“, UAB „Feralita“
</t>
  </si>
  <si>
    <t xml:space="preserve">UAB „Ekstara“,
UAB „Metrail“
</t>
  </si>
  <si>
    <t>2014-01-02  galioja iki 2018-07-01</t>
  </si>
  <si>
    <t>2015-05-20 iki 2016-07-01</t>
  </si>
  <si>
    <t>2015-10-29 iki 2016-07-01 (su galimybe pratęsti)</t>
  </si>
  <si>
    <t>2015-11-09  iki 2016-07-01</t>
  </si>
  <si>
    <t>2015-11-09 iki 2016-07-01 (su galimybe pratęsti)</t>
  </si>
  <si>
    <t xml:space="preserve">Aplinkos apsaugos rėmimo specialioji programa </t>
  </si>
  <si>
    <t>Seniūnijos, UAB „Nemėžio komunalininkas“</t>
  </si>
  <si>
    <t>Bukiškių k. Avižienių sen.</t>
  </si>
  <si>
    <t>Ąžuolinės k. Bezdonių sen.</t>
  </si>
  <si>
    <t>Punžonių k., Buivydžių sen.</t>
  </si>
  <si>
    <t>Airėnų k. Dūkštų sen.</t>
  </si>
  <si>
    <t>Dusinėnų k. Juodšilių sen.</t>
  </si>
  <si>
    <t>Šumsko mstl., kalvelių sen.</t>
  </si>
  <si>
    <t>Fermos k., Lavoriškių sen.</t>
  </si>
  <si>
    <t>Maišiagalos k., Maišiagalos sen.</t>
  </si>
  <si>
    <t>Padvarionių k., Medininkų sen.</t>
  </si>
  <si>
    <t>Galgių k., Mickūnų sen.</t>
  </si>
  <si>
    <t>Eitmeniškių k., Nemenčinės sen.</t>
  </si>
  <si>
    <t>Merešlėnų k., Pagirių sen.</t>
  </si>
  <si>
    <t>Pašilių k., Riešės sen.</t>
  </si>
  <si>
    <t>Rastinėnų k. , Sudervės sen.</t>
  </si>
  <si>
    <t>Skirlėnų k., Siužionių sen.</t>
  </si>
  <si>
    <t>Veliučionių k., Šatrininkų sen.</t>
  </si>
  <si>
    <t>2016 m. rugsėjo 7 d. ir galioja iki sutarties su viešojo pirkimo būdu parinktu komunalinių atliekų vežėju (-ais) įsigaliojimo datos</t>
  </si>
  <si>
    <t>2013 m. liepos 22 d. iki  2017-12-31</t>
  </si>
  <si>
    <t xml:space="preserve">2016 m. spalio 26 d. iki 2017-10-26 </t>
  </si>
  <si>
    <t>VšĮ "Elektronikos gamintojų ir importuotojų organizacija", UAB „EMP recycling“, UAB „Atliekų tvarkymo centras“</t>
  </si>
  <si>
    <t>Asociacija ,,EEPA”, UAB ,,Žalvaris“, UAB „EMP recycling“, UAB ,,Karavanas LT”, UAB ,,Kuusakoski“, UAB ,,Utilsa“, UAB ,,Kaunakiemis“ ir UAB ,,Baltic metal“</t>
  </si>
  <si>
    <t>Elektros ir elektroninės įrangos bei baterijų ir akumuliatorių atliekų</t>
  </si>
  <si>
    <t xml:space="preserve">2016 m. spalio 26 d. </t>
  </si>
  <si>
    <t>Didelio gabarito ir pavojingų buityje susidarančių atliekų</t>
  </si>
  <si>
    <t xml:space="preserve">2016 m. rugsėjo 7 d. </t>
  </si>
  <si>
    <t>2016 m. rugsėjo 7 d.</t>
  </si>
  <si>
    <t>Aplinkos apsaugos rėmimo specialiosios programos lėšos</t>
  </si>
  <si>
    <t xml:space="preserve"> UAB ,,Ukmergės versmė"   </t>
  </si>
  <si>
    <t>Deltuvos mstl., Deltuvos sen.,Ukmergės r.</t>
  </si>
  <si>
    <t xml:space="preserve">   Atkočių k., Deltuvos sen., Ukmergės r.</t>
  </si>
  <si>
    <t>Jakutiškių k., Deltuvos sen., Ukmergės r.</t>
  </si>
  <si>
    <t>Lyduokių mstl., Lyduokių sen., Ukmergės r.</t>
  </si>
  <si>
    <t xml:space="preserve">   Nuotekų k., Lyduokių sen., Ukmergės r.</t>
  </si>
  <si>
    <t>Inkilų k., Lyduokių sen., Ukmergės r.</t>
  </si>
  <si>
    <t xml:space="preserve">      Virkščių k., Lyduokių sen., Ukmergės r.</t>
  </si>
  <si>
    <t>Pabaisko mstl., Pabaisko sen., Ukmergės r.</t>
  </si>
  <si>
    <t>Antakalnio k., Pabaisko sen., Ukmergės r.</t>
  </si>
  <si>
    <t>Daumantiškių k., Pabaisko sen., Ukmergės r.</t>
  </si>
  <si>
    <t xml:space="preserve">    Varinės k., Pabaisko sen., Ukmergės r.</t>
  </si>
  <si>
    <t>Vaitkuškio k., Pabaisko sen., Ukmergės r.</t>
  </si>
  <si>
    <t>Krikštėnų k., Pivonijos sen., Ukmergės r.</t>
  </si>
  <si>
    <t>III Antakalnio k., Pivonijos sen., Ukmergės r.</t>
  </si>
  <si>
    <t xml:space="preserve">      Laičių k., Pivonijos sen., Ukmergės r.</t>
  </si>
  <si>
    <t xml:space="preserve">      Žeimių k., Pivonijos sen., Ukmergės r.</t>
  </si>
  <si>
    <t xml:space="preserve">    Siesikų mstl., Siesikų sen., Ukmergės r.</t>
  </si>
  <si>
    <t>Tulpiakiemio k., Siesikų sen., Ukmergės r.</t>
  </si>
  <si>
    <t>Šešuolių mstl., Šešuolių sen., Ukmergės r.</t>
  </si>
  <si>
    <t xml:space="preserve">  Mišniūnų k., Šešuolių sen., Ukmergės r.</t>
  </si>
  <si>
    <t>Taujėnų mstl., Taujėnų sen., Ukmergės r.</t>
  </si>
  <si>
    <t>Lėno k., Taujėnų sen., Ukmergės r.</t>
  </si>
  <si>
    <t xml:space="preserve">       Balelių k., Taujėnų sen., Ukmergės r.</t>
  </si>
  <si>
    <t xml:space="preserve">     Veprių mstl., Veprių sen., Ukmergės r.</t>
  </si>
  <si>
    <t>Sližių k., Veprių sen., Ukmergės r.</t>
  </si>
  <si>
    <t>Vidiškių mstl., Vidiškių sen., Ukmergės r.</t>
  </si>
  <si>
    <t>Šventupės k., Vidiškių sen., Ukmergės r,</t>
  </si>
  <si>
    <t xml:space="preserve">   Rečionių k., Vidiškių sen., Ukmergės r.</t>
  </si>
  <si>
    <t xml:space="preserve">   Želvos mstl., Želvos sen., Ukmergės r.</t>
  </si>
  <si>
    <t xml:space="preserve">     Laumėnų k., Želvos sen., Ukmergės r.</t>
  </si>
  <si>
    <t>Martnonių k., Žemaitkiemio sen., Ukmergės r.</t>
  </si>
  <si>
    <t>Radiškio k., Žemaitkiemio sen., Ukmergės r.</t>
  </si>
  <si>
    <t>Valų k., Žemaitkiemio sen., Ukmergės r.</t>
  </si>
  <si>
    <t>Žemaitkiemio mstl., Žemaitkiemio sen., Ukmergės r.</t>
  </si>
  <si>
    <t>Ukmergės m., Ukmergės sen.</t>
  </si>
  <si>
    <t>Asociacija ,,EEPA"</t>
  </si>
  <si>
    <t>UAB ,,EMP Recycling", UAB ,,Žalvaris", UAB  ,,Kuusakoski , UAB ,,Karavanas LT", UAB ,,Baltijos perdirbimas", UAB ,,Utilsa"</t>
  </si>
  <si>
    <t>Elektros ir elektroninės įrangos atliekos bei baterijų ir akumuliatorių atliekos</t>
  </si>
  <si>
    <t>2013-08-21 galioja iki 2017-12-29</t>
  </si>
  <si>
    <t>2016-04-19 galioja iki2017-12-29</t>
  </si>
  <si>
    <t>Savivaldybės specialioji aplinkos apsaugos rėmimo  programa</t>
  </si>
  <si>
    <t>UAB ,,Ecoservice projektai"</t>
  </si>
  <si>
    <t>Rūdiškės, Aušros g. Nr. 40</t>
  </si>
  <si>
    <t>Paluknio gyv., Vilniaus g. 16</t>
  </si>
  <si>
    <t>Grendavės gyv.</t>
  </si>
  <si>
    <t>Aukštadvario m. Skrebės g. 33</t>
  </si>
  <si>
    <t>Onuškis, Daugų g. 3</t>
  </si>
  <si>
    <t>Trakai, Birutės g. 27</t>
  </si>
  <si>
    <t>Lentvaris, Sodų g. 6/9</t>
  </si>
  <si>
    <t>Lentvaris, Vytauto g. 10</t>
  </si>
  <si>
    <t>Lentvaris, Ežero 4</t>
  </si>
  <si>
    <t>Lentvaris, Lauko g. 8A</t>
  </si>
  <si>
    <t>Lentvaris, Tujų g. 2</t>
  </si>
  <si>
    <t>Lentvaris, Lauko g. 13</t>
  </si>
  <si>
    <t>Pakuočių atliekų surinkimas</t>
  </si>
  <si>
    <t>Savivaldybės aplinkos apsaugos rėmimo specialioji programa.</t>
  </si>
  <si>
    <t>UAB "Metaloidas", UAB "Žalvaris", UAB "Atliekų tvarkymo centras", Įmonė "Neptana"</t>
  </si>
  <si>
    <t>2015-02-04/netermin.</t>
  </si>
  <si>
    <t>94,72 Eur be PVM</t>
  </si>
  <si>
    <t>32,34 Eur be PVM</t>
  </si>
  <si>
    <t>Įmonė "Neptana"</t>
  </si>
  <si>
    <t>Baldų atliekos</t>
  </si>
  <si>
    <t>2016-04-11 /1metai</t>
  </si>
  <si>
    <t>2013-06-28-2016-12-31 su pratęsimu</t>
  </si>
  <si>
    <t>2016-04-04/1 metai</t>
  </si>
  <si>
    <t>2016-04-14/1 metai</t>
  </si>
  <si>
    <t>2017-01-01 įsigaliojo Širvintų r. sav administracijos ir UAB „Ecoservice“ pasirašytas susitarimas dėl sutarties pratęsimo iki tol, kol Lietuvos Respublikos viešųjų pirkimų įstatymo nustatyta tvarka vykdyto viešojo pirkimo laimėtojas, bet ne ilgiau nei 2017-12-31</t>
  </si>
  <si>
    <t xml:space="preserve">2016-06-01 įsigaliojo  14,90 Eur/t (be PVM ) </t>
  </si>
  <si>
    <t>45,62 Eur/t (be PVM)</t>
  </si>
  <si>
    <t> 2,4 su PVM</t>
  </si>
  <si>
    <t>Savivaldybės biudžeto lėšos, Aplinkos ministerijos lėšos</t>
  </si>
  <si>
    <t xml:space="preserve"> VšĮ "Mes Darom" ; UAB ""VAATC, UAB "Tvarkyba" , UAB "Vilniaus betono demontavimo technika", UAB "Kraustuva", UAB "Atliekų tvarkymo tarnyba", UAB "Metaloidas", UAB "Transeita"</t>
  </si>
  <si>
    <t>Butrimonių sen. Butrimonių k.</t>
  </si>
  <si>
    <t>Dainavos sen. Dainavos k.</t>
  </si>
  <si>
    <t>Gerviškių sen. Čiužakampio k.</t>
  </si>
  <si>
    <t>Jašiūnų sen. Jašiūnų k.</t>
  </si>
  <si>
    <t>Kalesninkų sen. Kalesninkų k.</t>
  </si>
  <si>
    <t>Pabarės sen. Pabarės k.</t>
  </si>
  <si>
    <t>Šalčininkų r. Šalčinikų m.</t>
  </si>
  <si>
    <t>Turgelių</t>
  </si>
  <si>
    <t>2,30 su PVM</t>
  </si>
  <si>
    <t>5,65 su PVM</t>
  </si>
  <si>
    <t>UAB"EMP recycling" UAB "Žalvaris" UAB "Karavanas LT" UAB "Kuusakoski" UAB "Baltijos Perdirbimas" UAB "Diltrus" UAB "Utilsa"</t>
  </si>
  <si>
    <t>savivaldybės biudžetas (savivaldybės aplinkos apsaugos rėmimo specialioji programa)</t>
  </si>
  <si>
    <t xml:space="preserve">UAB "Zarasų komunalinkas" </t>
  </si>
  <si>
    <t>2013-07-24 iki 2015-12-31  pratęsta iki 2016-12-31</t>
  </si>
  <si>
    <t>UAB „Žalvaris“, UAB „Kuusakoski“, UAB „Karavanas LT“, UAB „EMP Recycling“, UAB ,,Baltijos perdirbimas“ ir UAB „Diltrus“</t>
  </si>
  <si>
    <t>elektros ir elektronikos įrangos  ir baterijų bei akumuliatorių atliekos</t>
  </si>
  <si>
    <t>2016-03-03 iki 2016-12-31</t>
  </si>
  <si>
    <t>234 ir 600 indiv.</t>
  </si>
  <si>
    <t>5000 indiv.</t>
  </si>
  <si>
    <t>234 ir 5500 indiv.</t>
  </si>
  <si>
    <t>100 indiv.</t>
  </si>
  <si>
    <t>300 indiv.</t>
  </si>
  <si>
    <t>2900 indiv.</t>
  </si>
  <si>
    <t>34,12 be PVM</t>
  </si>
  <si>
    <t xml:space="preserve">UAB "Zarasų ST", UAB "Girna", UAB „Spectrans“ , AB „Visagino mechanizacija“ </t>
  </si>
  <si>
    <t>Savivaldybės biudžeto lėšos</t>
  </si>
  <si>
    <t>Elektros ir elektroninės įrangos atliekos, apmokestinamųjų gaminių atliekos, pakuočių atliekos, alyvų atliekos, eksploatuoti netinkamos transporto priemonės</t>
  </si>
  <si>
    <t>VšĮ "Elektronikos gamintojų ir importuojojų organizacija"</t>
  </si>
  <si>
    <t>Sutartis sudaryta 2013-12-09</t>
  </si>
  <si>
    <t>UAB"Atliekų tvarkymo centras" ir  UAB"EMP recycling"</t>
  </si>
  <si>
    <t>Sutartis pasirašyta 2013-12-09. Galioja iki 2017-12-31</t>
  </si>
  <si>
    <t>VšĮ "Elektronikos gamintojų ir importuotojų organizacija"2013-12-09</t>
  </si>
  <si>
    <t>VŠĮ "Darom" lėšos, URATC lėšos, UAB Anykščių komunalinio ūkio lėšos</t>
  </si>
  <si>
    <t>VŠĮ "DAROM", URATC, UAB Anykščių komunalinis ūkis</t>
  </si>
  <si>
    <t>medis, tekstilė, vaistai</t>
  </si>
  <si>
    <t>6386 (stiklui)</t>
  </si>
  <si>
    <t>151+ 6386</t>
  </si>
  <si>
    <t>241+5058 ind.</t>
  </si>
  <si>
    <t>1328 ind.</t>
  </si>
  <si>
    <t>302+1328 ind.</t>
  </si>
  <si>
    <t>179+ 2529 ind.</t>
  </si>
  <si>
    <t>Plungės rajono savivaldybės aplinkos apsaugos programos lėšos</t>
  </si>
  <si>
    <t>gaminių ir pakuočių atliekos, elektros ir elektroninės įrangos atliekos, alyvų atliekos, eksploatuoti netinkamos transporto priemonės</t>
  </si>
  <si>
    <t>2012-02-03 sutartis Nr. BT6-01-50</t>
  </si>
  <si>
    <t>2012-02-03, vieneri metai. Pratęsimų skaičius neribojamas.</t>
  </si>
  <si>
    <t>2013-07-05, vieneri metai. Pratęsimų skaičius neribojamas.</t>
  </si>
  <si>
    <t>UAB "EMP recycling", UAB "Žalvaris", UAB "Kuusakoski", UAB "Karavanas LT", UAB "Baltijos perdirbimas", UAB "Diltrus", UAB "Utilsa"</t>
  </si>
  <si>
    <t>apmokestinamųjų gaminių (nešiojamų baterijų), elektros ir elektroninės įrangos atliekos</t>
  </si>
  <si>
    <t>2016-06-07, galioja iki 2016-12-31. Pratęsimų skaičius neribojamas.</t>
  </si>
  <si>
    <t xml:space="preserve">VšĮ "Elektronikos gamintojų ir importuotojų organizacija"               </t>
  </si>
  <si>
    <t>Sutartis pasirašyta 2016-03-01 iki 2016-12-31</t>
  </si>
  <si>
    <t>Sutartis pasirašyta 2016-08-01</t>
  </si>
  <si>
    <t>VšĮ "Žalias taškas"</t>
  </si>
  <si>
    <t>Sutartis pasirašyta 2016-08-11</t>
  </si>
  <si>
    <t>UAB "Geležinis verslas"</t>
  </si>
  <si>
    <t>Sutartis pasirašyta 2016-12-12</t>
  </si>
  <si>
    <t>Sutartis pasirašyta 2016-12-21</t>
  </si>
  <si>
    <t>VšĮ "Žalias taškas", UAB "Dunokai"</t>
  </si>
  <si>
    <t>Sutartis pasirašyta 2015-01-16</t>
  </si>
  <si>
    <t>Sutartis pasirašyta 2016-03-10</t>
  </si>
  <si>
    <t>VšĮ "Žalias taškas", VšĮ "Pakuočių tvarkymo organizacija", UAB "Dunokai"</t>
  </si>
  <si>
    <t>Sutartis pasirašyta 2015-03-10</t>
  </si>
  <si>
    <t>Sutartis pasirašyta 2015-04-16</t>
  </si>
  <si>
    <t>Sutartis pasirašyta 2015-05-29</t>
  </si>
  <si>
    <t xml:space="preserve">VšĮ "Gamtos ateitis", UAB "Dunokai" </t>
  </si>
  <si>
    <t>Sutartis pasirašyta 2015-06-30</t>
  </si>
  <si>
    <t>Sutartis pasirašyta 2015-09-29</t>
  </si>
  <si>
    <t xml:space="preserve">Asociacija "EEPA"             </t>
  </si>
  <si>
    <t>Sutartis pasirašyta 2015-11-27 galioja iki 2016-12-31</t>
  </si>
  <si>
    <t>Sutartis pasirašyta 2014-02-22, galioja iki 2016-04-22</t>
  </si>
  <si>
    <t>Sutartis pasirašyta 2014-03-31</t>
  </si>
  <si>
    <t>Sutartis pasirašyta 2014-05-31</t>
  </si>
  <si>
    <t>Sutartis pasirašyta 2014-07-11 galioja iki 2016-07-10</t>
  </si>
  <si>
    <t>Sutartis pasirašyta 2014-11-11 galioja iki 2016-11-11</t>
  </si>
  <si>
    <t>Sutartis pasirašyta 2013-06-05</t>
  </si>
  <si>
    <t>Sutartis pasirašyta 2013-06-10</t>
  </si>
  <si>
    <t>Sutartis pasirašyta 2013-10-14</t>
  </si>
  <si>
    <t>Sutartis pasirašyta 2013-10-15</t>
  </si>
  <si>
    <t>Sutartis pasirašyta 2013-10-21</t>
  </si>
  <si>
    <t xml:space="preserve">VšĮ "Elektronikos gamintojų ir importuotojų organizacija",  VšĮ "Ekošviesa"    </t>
  </si>
  <si>
    <t>Sutartis pasirašyta 2013-11-27</t>
  </si>
  <si>
    <t>UAB Tauragės regiono atliekų tvarkymo centras</t>
  </si>
  <si>
    <t>Sutartis pasirašyta 2009-04-30 iki 2019 m.</t>
  </si>
  <si>
    <t>UAB "EMP recycling"; UAB "Žalvaris"; UAB "KUUSAKOSKI"; UAB "Karavanas LT", UAB "Baltijos perdirbimas", UAB "Diltrus", UAB "Utilsa"</t>
  </si>
  <si>
    <t>Baterijos ir akumuliatoriai, dienos šviesos lempos, nebenaudojama elektros ir elektroninė įranga</t>
  </si>
  <si>
    <t>Sutarties pasirašymo data 2016-01-15. Galiojimo terminas iki sutartinių įsipareigojimų įvykdymo</t>
  </si>
  <si>
    <t>Sutarties pasirašymo data 2016-06-30. Galiojimo terminas iki sutartinių įsipareigojimų įvykdymo</t>
  </si>
  <si>
    <t>Pasirašyta 2013-10-30, Galiojimo terminas iki sutartinių įsipareigojimų įvykdymo</t>
  </si>
  <si>
    <t>UAB "Virginijus ir ko"</t>
  </si>
  <si>
    <t>Pasirašyta 2013-09-10, Galiojimo terminas iki 2016-12-31</t>
  </si>
  <si>
    <t>Šilutės rajono savivaldybės specialioji aplinkos apsaugos rėmimo programa</t>
  </si>
  <si>
    <t>UAB,,Sauliaus transporto sistemos",       UAB "Šilutės polderiai"</t>
  </si>
  <si>
    <t>Asocijacija "EPA"</t>
  </si>
  <si>
    <t>Baterijos ir akumuliatoriai, dujošvytės ir kitos lermpos, elktros ir elektroninė įranga</t>
  </si>
  <si>
    <t>2016-03-17, neterminuotai</t>
  </si>
  <si>
    <t xml:space="preserve">VšĮ "Elektronikos gamintojų ir importuotojų organizacija",  VšĮ "Ekošviesa"             </t>
  </si>
  <si>
    <t>Sutartis pasirašyta 2016-03-01 galioja iki 2016-12-31</t>
  </si>
  <si>
    <t>Sutartis pasirašyta 2015-03-09</t>
  </si>
  <si>
    <t>Sutartis pasirašyta 2015-06-02</t>
  </si>
  <si>
    <t>VšĮ "Gamtos ateitis", UAB "Ecoservice"</t>
  </si>
  <si>
    <t>Sutartis pasirašyta 2015-06-10</t>
  </si>
  <si>
    <t>VšĮ "Žalias taškas", UAB "Ecoservice"</t>
  </si>
  <si>
    <t>Sutartis pasirašyta 2015-11-27 iki 2016-12-31</t>
  </si>
  <si>
    <t>Sutartis pasirašyta 2014-02-22 galioja iki 2016-04-22</t>
  </si>
  <si>
    <t>Sutartis pasirašyta 2014-02-30</t>
  </si>
  <si>
    <t xml:space="preserve">VšĮ "Elektronikos gamintojų ir importuotojų organizacija",  VšĮ "Ekošviesa"          </t>
  </si>
  <si>
    <t>Pasirašyta 2013-10-30 Galioja iki 2016-12-31</t>
  </si>
  <si>
    <t>VšĮ "Žalias taškas", VšĮ "Pakuočių tvarkymo organizacija", UAB "Ecoservice"</t>
  </si>
  <si>
    <t>Sutartis pasirašyta 2014-01-02</t>
  </si>
  <si>
    <t>Sutartis pasirašyta 2014-10-30</t>
  </si>
  <si>
    <t>Sutartis pasirašyta 2013-03-29</t>
  </si>
  <si>
    <t>Sutartis pasirašyta 2013-09-13</t>
  </si>
  <si>
    <t>Sutartis pasirašyta 2013-09-16</t>
  </si>
  <si>
    <t xml:space="preserve">VšĮ "Elektronikos gamintojų ir importuotojų organizacija",  VšĮ "Ekošviesa"               </t>
  </si>
  <si>
    <t>Sutartis pasirašyta 2011-11-15</t>
  </si>
  <si>
    <t>Pagėgių</t>
  </si>
  <si>
    <t>UAB „Jurbarko komunalininkas“, UAB "Ekovalis", UAB "Metaloidas", UAB "Antrinio perdirbimo grupė", VšĮ "Mes darom"</t>
  </si>
  <si>
    <t>Statybininkų g. 4E, Jurbarkas</t>
  </si>
  <si>
    <t>Sutartis pasirašyta 2016-07-29</t>
  </si>
  <si>
    <t>VšĮ "Žalias taškas", UAB "Jurbarko komunalininkas"</t>
  </si>
  <si>
    <t>Sutartis pasirašyta 2016-12-30</t>
  </si>
  <si>
    <t>VšĮ "Žalias taškas", VšĮ "Pakuočių tvarkymo organizacija", UAB "Jurbarko komunalininkas"</t>
  </si>
  <si>
    <t>Jurbarko rajono savivaldybės administracija, UAB "Jurbarko komunalininkas"</t>
  </si>
  <si>
    <t>Sutartis pasirašyta 2015-03-20 galioja iki 2018-03-20</t>
  </si>
  <si>
    <t>Sutartis pasirašyta 2014-02-28</t>
  </si>
  <si>
    <t>Sutartis pasirašyta 2014-11-11 sutartis iki 2016-11-11</t>
  </si>
  <si>
    <t>Sutartis pasirašyta 2012-03-21</t>
  </si>
  <si>
    <t xml:space="preserve">UAB Kuršėnų komunalinis ūkis;  UAB Žalvaris        </t>
  </si>
  <si>
    <t>nuo 2015 m. gruodžio 31 d. ir galioja iki 2017 m. rugpjūčio 31 d.</t>
  </si>
  <si>
    <t>nuo 2013 m.spalio 2d. su kasmetinais pratęsimais.</t>
  </si>
  <si>
    <t xml:space="preserve">Savivaldybės biudžeto lėšos </t>
  </si>
  <si>
    <t>UAB „Ecoservice projektai“ </t>
  </si>
  <si>
    <t>UAB "Ecoservice projektai"</t>
  </si>
  <si>
    <t>UAB "Švarinta"</t>
  </si>
  <si>
    <t>2013.12.03 Sutaris pratesta galioja 2017.12.31</t>
  </si>
  <si>
    <t>Pakuotės ir pakuotės atliekų surinkimas, superkant specializuotuose surinkimo punktuose</t>
  </si>
  <si>
    <t xml:space="preserve">nuo 2013 m.spalio 28 d. su kasmetiniais pratesimais </t>
  </si>
  <si>
    <t>Buityje susidarančių elektros ir elektronikos įrangos atliekų surinkimas</t>
  </si>
  <si>
    <t>nuo 2014 m. liepos 6 d. ir galioja iki 2017 m.gruodžio 31 d.su galimybe pratęsti vieneriems metams</t>
  </si>
  <si>
    <t>Žvejų g. 17 Šeduvos m., Šeduvos miesto seniūnija</t>
  </si>
  <si>
    <t>UAB "Ecoservice Projektai"</t>
  </si>
  <si>
    <t>2015 m. kovo 23 d. galioja 5 metus.</t>
  </si>
  <si>
    <t>nuo 2016 m.kovo 22 d. ir galioja iki 2016 m. gruodžio 31 d. Sutartis su galimybe pratęsti vieneriems metams.</t>
  </si>
  <si>
    <t xml:space="preserve">nuo 2013 m.spalio 2d. ir galioja iki 2015 m. gruodžio 31 d. Sutartis su galimybe pratęsti. </t>
  </si>
  <si>
    <t>VšĮ Pakluočių tvarkymo organizacija</t>
  </si>
  <si>
    <t>Stiklo, plastikinės, metalinės pakuotės ir popierius ir kartonas</t>
  </si>
  <si>
    <t>nuo 2016 m.birželio 30 d. ir galioja iki 2017 m. birželio 30 d. Sutartis su galimybe  pratęsti, pratęsimų skaičius neribojamas.</t>
  </si>
  <si>
    <t>Kuosiškių k. , Pakruojo seniūnija</t>
  </si>
  <si>
    <t>Lygumų mstl., Lygumų seniūnija</t>
  </si>
  <si>
    <t>Šeduvos g., Rozalimo mstl., Rozalimo seniūnija</t>
  </si>
  <si>
    <t>Pušaloto g. Klovainių mstl., Klovainių seniūnija</t>
  </si>
  <si>
    <t>Plytinės g. Žeimelio  mstl., Žeimelio seniūnija</t>
  </si>
  <si>
    <t xml:space="preserve">nuo 2016 m. vasario 19 d. ir galioja iki 2017 m. gruodžio 31 d. </t>
  </si>
  <si>
    <t>nuo 2013 m.spalio 2d.  Su kasmetinias pratęsimais.</t>
  </si>
  <si>
    <t>Savivaldybės aplinkos apsaugos rėmimo specialioji programa</t>
  </si>
  <si>
    <t>UAB Kelmės vietinis ūkis</t>
  </si>
  <si>
    <t xml:space="preserve"> 2013 m. vasario 27 d. iki  bus parinktas naujas paslaugų teikėjas.</t>
  </si>
  <si>
    <t xml:space="preserve">nuo 2016 m.sausio 14 d. ir galioja iki 2017 m. rugpjūčio 31 d. </t>
  </si>
  <si>
    <t>nuo 2013 m.spalio 2d. su kasmetinias pratęsimais.</t>
  </si>
  <si>
    <t>SAARSP</t>
  </si>
  <si>
    <t>UAB Joniškio komunalinis ūkis</t>
  </si>
  <si>
    <t>Nuo 2013 m. spalio 1 d. ir galioja iki 2016 m. rugsėjo 30 d.   Ir  2016 spalio 1 d. iki kol konkurencinės procedūros būdu bus parinktas palaugų teikėjas ir bus pasirengęs teikti paslaugas Joniškio rajono savivaldybėje.</t>
  </si>
  <si>
    <t>nuo 2016 m.sausio 15 d. ir galioja iki 2017 m. rugpjūčio 31 d.</t>
  </si>
  <si>
    <t>nuo 2013 m.spalio 2d. ir galioja su kasmetiniais pratęsimais.</t>
  </si>
  <si>
    <t>AARSP</t>
  </si>
  <si>
    <t>Darbus organizavo Naujosios Akmenės miesto  seniūnija</t>
  </si>
  <si>
    <t>Galioja nuo 2011 m. kovo 21 d.</t>
  </si>
  <si>
    <t xml:space="preserve">nuo 2016 m. vasario 01 d. ir galioja iki 2017 m. rugpjūčio 31 d. </t>
  </si>
  <si>
    <t xml:space="preserve">nuo 2013 m.spalio 2d.  su kasmetiniais pratęsimais </t>
  </si>
  <si>
    <t>Rokiškio rajono savivaldybės aplinkos apsaugos rėmimo specialiosios programos lėšos</t>
  </si>
  <si>
    <t>AB "Rokiškio komunalininkas", UAB "Panevėžio regino atliekų tvarkymo centras"</t>
  </si>
  <si>
    <t xml:space="preserve">UAB ,,EMP recycling“, UAB ,,Žalvaris“, UAB "Karavanas LT" </t>
  </si>
  <si>
    <t>UAB „Žalvaris“, UAB „Metaloidas“, UAB Panevėžio regiono atliekų tvarkymo centras</t>
  </si>
  <si>
    <t>DGASA (APP)</t>
  </si>
  <si>
    <t>2013-06-26, galioja iki 2015-12-31. Likus 1 mėn. iki sutarties galiojimo pabaigos ir nei vienai šaliai nepareiškus apie jos nutraukimą, sutartis pratęsiama dar 1 metams. Tokių pratęsimų skaičius neribojamas.</t>
  </si>
  <si>
    <t>2014 -01-21, galioja iki 2015-12-31. Pratęsimų skaičius neribotas.</t>
  </si>
  <si>
    <t>Savivaldybės biudžeto lėšos,  atliekų tvarkymo programos lėšos</t>
  </si>
  <si>
    <t xml:space="preserve"> AB "Panevėžio specialus autotransportas", UAB "Metaloidas" </t>
  </si>
  <si>
    <t>2013 m. rugsėjo 13 d.; galioja iki 2015 m. rugsėjo 12 d. Pratęsiama dar metams</t>
  </si>
  <si>
    <t>2013 m. liepos 12 d.; galioja iki 2015 m. gruodžio 31 d. Gali būti pratęsiama</t>
  </si>
  <si>
    <t>UAB "Kupiškio komunalininkas", UAB "Metaloidas''</t>
  </si>
  <si>
    <t>Didžiagrašių k., Kupiškio raj.</t>
  </si>
  <si>
    <t>galioja iki 2015-12-31. jei sutartis nenutraukiama automatiškai pratęsiama dar vieniems metams. Sutarties pratęsimų skaičius neribojimas)</t>
  </si>
  <si>
    <t>UAB„Biržų komunalinis ūkis“, UAB „Biržų butų ūkis“</t>
  </si>
  <si>
    <t>78+6360</t>
  </si>
  <si>
    <t>UAB „Biržų komunalinis ūkis“</t>
  </si>
  <si>
    <t>2003 m. gruodžio 31d. sutartis  pratesta iki 2020 m. gruodžio 31 d. (Nuo 2016 m. liepos 22 d. atliekų tvarkymo administravimas atiduotas Panevėžio RATC, šiuo metu vyksta atliekų vežėjo konkursas)</t>
  </si>
  <si>
    <t>Biržų rajono savivaldybės administracija</t>
  </si>
  <si>
    <t>Suderinta 2011-06-05</t>
  </si>
  <si>
    <t>2011-07-07, galioja iki Sutarties pagrindu paslaugas pradės teikti Administratorius ir Organizacijos</t>
  </si>
  <si>
    <t>Asociacija EEPA ir 7 eksplotuojantys operatoriai</t>
  </si>
  <si>
    <t>Suderinta 2016-02-25</t>
  </si>
  <si>
    <t>2016-03-15, galioja iki 2016-12-31</t>
  </si>
  <si>
    <t xml:space="preserve">   Biržų rajono savivaldybės administracioja</t>
  </si>
  <si>
    <t xml:space="preserve">   Všį ,,Pakuočių tvarkymo organizacija"</t>
  </si>
  <si>
    <t xml:space="preserve">   Suderinta 2013-05-24</t>
  </si>
  <si>
    <t xml:space="preserve">   2013-10-21, galioja iki Sutarties pagrindu paslaugas pradės teikti Administratorius ir Organizacijos</t>
  </si>
  <si>
    <t>Suderinta 2016-03-30</t>
  </si>
  <si>
    <t>2016-04-22, galioja iki 2017-05-22</t>
  </si>
  <si>
    <t>Savivaldybės aplinkos apsaugos rėmimo specialiosios programos lėšos</t>
  </si>
  <si>
    <t>UAB ,,Ecoservice"</t>
  </si>
  <si>
    <t>UAB MAATC, UAB "Marijampolės švara"</t>
  </si>
  <si>
    <t>Uosinės k., Marijampolės sav. (prie Marijampolės apskrities nepavojingų atliekų sąvartyno)</t>
  </si>
  <si>
    <t>pasirašyta 2010-07-30, galioja iki  2017-03-31.</t>
  </si>
  <si>
    <t>UAB "EMP recycling", UAB "Žalvaris", UAB "Baltic Metal", UAB "Karavanas LT"</t>
  </si>
  <si>
    <t>UAB ,,Kazlų Rūdos paslauga"</t>
  </si>
  <si>
    <t>2006-03-24 iki pradės veikti Marijampolės regiono atliekų tvarkymo sistema(sutartis nutraukta 2010-09-01)</t>
  </si>
  <si>
    <t>UAB,,Marijampolės švara"</t>
  </si>
  <si>
    <t>2009-09-28 iki pradės veikti Marijampolės regiono atliekų tvarkymo sistema(sutartis nutraukta 2010-09-01)</t>
  </si>
  <si>
    <t>„Marijampolės regiono komunalinių atliekų, antrinių žaliavų ir kitų specifinių atliekų surinkimo bei didžiųjų ir specifinių atliekų priėmimo aikštelių  eksploatavimo paslaugų sutartis Nr. 2010/4-35“, pasirašyta 2010-07-30, galiojanti iki 2017-03-31.</t>
  </si>
  <si>
    <t>2010-07-30, galioja iki 2017-03-01</t>
  </si>
  <si>
    <t>UAB „GT Transport“</t>
  </si>
  <si>
    <t>UAB ,,Ekonovus" (sutartis sudaryta su Klaipėdos rajono savivaldybės VšĮ ,,Gargždų švara")</t>
  </si>
  <si>
    <t>Pasirašyta 2016-05-18 d. Sutarties galiojimo laikotarpis - 3 (trys) metai nuo Sutarties įsigaliojimo dienos, su galimybe pratęsti sutarti 3 (trims) metams.</t>
  </si>
  <si>
    <t>4,58 -6,50</t>
  </si>
  <si>
    <t>VšĮ ,,Pakuočių tvarkymo organizacija", VšĮ ,,Žaliasis taškas",UAB ,,Ekonovus"</t>
  </si>
  <si>
    <t>UAB "Ekonovus", UAB "Ecoservice Klaipėda"</t>
  </si>
  <si>
    <t>Kaukėnų g. 21, Glaudėnų k., Klaipėdos raj.</t>
  </si>
  <si>
    <t>UAB "Ecoservice Klaipėda"</t>
  </si>
  <si>
    <t xml:space="preserve">Elektros ir elektronikos įrangos atliekų </t>
  </si>
  <si>
    <t>2016-12-30, galioja iki 2017-12-31 su galimybe pratęsti dar vieniems metams bet neilgiau kaip 5 m.</t>
  </si>
  <si>
    <t xml:space="preserve">Asociacija „EEPA“  </t>
  </si>
  <si>
    <t xml:space="preserve">Elektros  ir elektronikos įrangos bei baterijų ir akumuliatorių atliekų </t>
  </si>
  <si>
    <t>2016-11-02, galioja iki 2017-12-31 .</t>
  </si>
  <si>
    <t>Sutartis pasirašyta 2008-06-30 sutartis galioja iki 2020-06-30</t>
  </si>
  <si>
    <t>Gamintojų ir importuotojų Asociacija</t>
  </si>
  <si>
    <t>Apmokestinamųjų gaminių atliekos; Pakuočių atliekos; Elektros ir elektroninės įrangos atliekos; Alyvų atliekos; Eksploatuoti netinkamos transporto priemonės ir kt.</t>
  </si>
  <si>
    <t xml:space="preserve">2010 m. vasario 3 d. galioja iki 2017 m. vasrio 3 d. </t>
  </si>
  <si>
    <t>Elektronikos gamintojų ir importuotojų  organizacija</t>
  </si>
  <si>
    <t>Elektros ir elektroninės įrangos bei baterijų ir akumuliatorių atliekos.</t>
  </si>
  <si>
    <t>2013 m. birželio 3 d.</t>
  </si>
  <si>
    <t xml:space="preserve">2013 m. birželio 3 d. galioja iki 2017 m. birželio 3 d. </t>
  </si>
  <si>
    <t>UAB "Skongalis"</t>
  </si>
  <si>
    <t>pasirašyta 2012-12-07 Galios nuo 2013-01-01iki 2018-12-31</t>
  </si>
  <si>
    <t>UAB "EMP recycling", UAB "Žalvaris"</t>
  </si>
  <si>
    <t>Kauno r. sav. aplinkos apsaugos spec. rėmimo programa (SAARS programa)</t>
  </si>
  <si>
    <t>UAB "Ekonovus", UAB "Metaloidas", UAB "Kauno švara"</t>
  </si>
  <si>
    <t>Bešeimininkės atliekos</t>
  </si>
  <si>
    <t>2016 07 14</t>
  </si>
  <si>
    <t>Galioja iki 2017 07 14</t>
  </si>
  <si>
    <t xml:space="preserve">UAB „EMP recycling“
UAB „Žalvaris“
UAB „Kuusakoski“
UAB „Baltijos perdirbimas“
UAB „Karavanas LT“
UAB „Baltic metal“        UAB "Diltrus" 
UAB "Utilsa"                  UAB "Kaunakiemis"                               </t>
  </si>
  <si>
    <t>2016 04 18</t>
  </si>
  <si>
    <t>2016 04 18 Galioja iki 2017 04 18</t>
  </si>
  <si>
    <t>2016 08 31  Galioja iki 2017 08 31</t>
  </si>
  <si>
    <t>Galiojo iki 2016 07 01</t>
  </si>
  <si>
    <t>SĮ "Kaišiadorių paslaugos"; UAB "Ekobazė"</t>
  </si>
  <si>
    <t>2012 m. lapkričio 14 d. Sutartis neterminuota, kol bus užtikrinamos Viešųjų pirkimų įstatymo 10 str. 5 dalies imperatyvios nuostatos</t>
  </si>
  <si>
    <t>Pakuočių atliekų surinkimas iš bendrojo naudojimo konteinerių ir perdavimas naudojimui</t>
  </si>
  <si>
    <t>Bendradarbiavimo sutartis 2013-07-03. Galioja neterminuotai. Pakuočių atliekų tvarkymo organizavimo ir paslaugos teikimo laikinoji sutartis 2013-09-25.</t>
  </si>
  <si>
    <t>Pakuočių ir pakuočių atliekų rūšiuojamojo surinkimo organizavimas ir finansavimas</t>
  </si>
  <si>
    <t>Bendradarbiavvimo sutartis 2013-07-03. Galioja neterminuotai. Pakuočių atliekų tvarkymo organizavimo ir paslaugos teikimo laikinoji sutartis 2013-10-07.</t>
  </si>
  <si>
    <t>Nuotekų dumblo ir žaliųjų atliekų tvarkymas kompostavimo aikštelėje</t>
  </si>
  <si>
    <t>VšĮ Elektronikos gamintojų ir importuotojų organizacija</t>
  </si>
  <si>
    <t>UAB "Žalvaris"               UAB "Karavanas LT"            UAB "EMP recycling"     UAB "Kuusakoski"         UAB "Atliekų tvarkymo centras"</t>
  </si>
  <si>
    <t>2013-07-19, sutartis pratęsta iki 2017-07-15</t>
  </si>
  <si>
    <t>UAB "Žalvaris"               UAB "Karavanas LT"            UAB "EMP recycling"    UAB "Kuusakoski"             UAB "Baltijos perdavimas"</t>
  </si>
  <si>
    <t>2013-05-16, sutartis pratęsta iki 2017-05-16</t>
  </si>
  <si>
    <t>80,10 gyventojams
116,37 įmonėms</t>
  </si>
  <si>
    <t>17,21 gyventojams
57,45 įmonėms</t>
  </si>
  <si>
    <t>UAB "Atliekų tvarkymo centras; 
UAB "EMP recycling"</t>
  </si>
  <si>
    <t>Sutartis pasirašyta 2013-11-21; 
Galiojimo terminas  2016-12-31</t>
  </si>
  <si>
    <t xml:space="preserve">Asociacija „EEPA“ </t>
  </si>
  <si>
    <t>UAB ,,EMP recycling“;
UAB ,,Žalvaris“;
UAB ,,Kuusakoski“;
UAB ,,Karavanas LT“;
UAB ,,Baltijos perdirbimas“;
UAB „Utilsa“.</t>
  </si>
  <si>
    <t>Sutartis pasirašyta 2016-05-30; 
Galiojimo terminas  2016-12-31</t>
  </si>
  <si>
    <t>Varėnos rajono savivaldybės gamtos apsaugos specialioji rėmimo programa</t>
  </si>
  <si>
    <t>UAB ,,Varėnos melioracija“</t>
  </si>
  <si>
    <t>UAB VSA Vilnius</t>
  </si>
  <si>
    <t>2015-09-15 (5+1)</t>
  </si>
  <si>
    <t>UAB Ecoservice Projektai, VšĮ Žaliasis taškas</t>
  </si>
  <si>
    <t>UAB Ecoservice Projekta, VšĮ Pakuočių tvarkymo organizacija</t>
  </si>
  <si>
    <t xml:space="preserve">UAB Žalvaris </t>
  </si>
  <si>
    <t>Asociacija EEPA, VšĮ Elektronikos gamintojų ir importuotojų organizacija, VšĮ Ekošviesa</t>
  </si>
  <si>
    <t>UAB Metaloidas</t>
  </si>
  <si>
    <t>UAB UAB Ecoservice Projekta (iš aikštelių)</t>
  </si>
  <si>
    <t>UAB Ekonovus</t>
  </si>
  <si>
    <t>UAB Ekonovus, VšĮ Žaliasis taškas</t>
  </si>
  <si>
    <t>UAB Ekonovus, VšĮ Pakuočių tvarkymo organizacija</t>
  </si>
  <si>
    <t>Asociacija EEPA, VšĮ Elektronikos gamintojų ir imprtuotojų organizacija, VšĮ Ekošviesa</t>
  </si>
  <si>
    <t>VšĮ Elektronikos gamntojų ir importuotojų organizacija</t>
  </si>
  <si>
    <t>UAB Atliekų tvarkymo centras, UAB EMP recycling</t>
  </si>
  <si>
    <t>sutvarkyta aplinkos tvarkymo talkų metu</t>
  </si>
  <si>
    <t>Birštono g. 43, Birštono vs.</t>
  </si>
  <si>
    <t>2015.02.10 (5+1)</t>
  </si>
  <si>
    <t xml:space="preserve">UAB „Žalvaris“ </t>
  </si>
  <si>
    <t>2015-09-07 (3 metai)</t>
  </si>
  <si>
    <t>UAB „Metaloidas“</t>
  </si>
  <si>
    <t>2016-03-15 iki 2016-10-31</t>
  </si>
  <si>
    <t>UAB „Torgita“</t>
  </si>
  <si>
    <t>2016-12-05 (iki 2017-06-02)</t>
  </si>
  <si>
    <t>2012-10-12 (neterminuota)</t>
  </si>
  <si>
    <t>UAB Komunalinių įmonių kombinatas (iš aikštelės)</t>
  </si>
  <si>
    <t>2015-02-12 (2 metai)</t>
  </si>
  <si>
    <t xml:space="preserve"> UAB "Laimraktis", UAB „Kaistata“</t>
  </si>
  <si>
    <t>Elektrinės g. 14 A, Elektrėnai</t>
  </si>
  <si>
    <t>Gilučių k.</t>
  </si>
  <si>
    <t>Kietaviškių k.</t>
  </si>
  <si>
    <t>Beižionių k.</t>
  </si>
  <si>
    <t>Semeliškių k.</t>
  </si>
  <si>
    <t>Pastrėvio k.</t>
  </si>
  <si>
    <t>Kazokiškių k.</t>
  </si>
  <si>
    <t>2016.04.11 (galioja 5 metai su galimybe pratesti 3 metų laikotarpiui)</t>
  </si>
  <si>
    <t>SĮ  Telšių butų ūkis</t>
  </si>
  <si>
    <t>3,91-2,58</t>
  </si>
  <si>
    <t>5,08-1,25</t>
  </si>
  <si>
    <t>UAB  „Ecoservice“                 UAB „Atliekų tvarkymo centras“</t>
  </si>
  <si>
    <t>Pasirašyta 2012.01.24 ir galioja iki 2017-12-31</t>
  </si>
  <si>
    <t>Smulkios elektros ir elektroninės įrangoa atliekų surinkimas</t>
  </si>
  <si>
    <t xml:space="preserve">UAB Žalvaris,                          EMP Recycling,                          UAB „Kuusakoski“,            UAB „Karavanas“,             UAB„Baltijos perdirbimas“  UAB „Diltrus“                      UAB „Utilsa“ </t>
  </si>
  <si>
    <t>Pasirašyta 2016.04.14, galioja iki 2017.12.31</t>
  </si>
  <si>
    <t>UAB „EMP recycling“,            UAB „Atliekų tvarkymo centras“</t>
  </si>
  <si>
    <t>Pasirašyta 2013 m. liepos 19 d. galioja iki 2017.12.31</t>
  </si>
  <si>
    <t xml:space="preserve">Savivaldybės Aplinkos apsaugos rėmimo spec. programos lėšos </t>
  </si>
  <si>
    <t>UAB „Mažeikų komunalinis ūkis“</t>
  </si>
  <si>
    <t>VšĮ "Elaktronikos gamintojų ir importuotojų organizacija"</t>
  </si>
  <si>
    <t>Rietavo savivaldybės administracijos seniūnijos, įmonės, įstaigos, gyventojai, UAB „Metaloidas“, UAB „Valda“</t>
  </si>
  <si>
    <t>Sutartis pasirašyta 2016-02-02</t>
  </si>
  <si>
    <t>UAB „Diltrus“, UAB „Utilsa“</t>
  </si>
  <si>
    <t>Pasirašymo data 2016-02-02 Galiojimo terminas  - sutarties galiojimas pratęsiamas vienerius metus, tokių skaičius neribojamas</t>
  </si>
  <si>
    <t>UAB MAATC, UAB "Ekonovus"</t>
  </si>
  <si>
    <t>pasirašyta 2010-07-30, galioja iki 2017-03-01.</t>
  </si>
  <si>
    <t>2013-11-11, galioja iki 2017-12-31</t>
  </si>
  <si>
    <t>Joskaudų k., Kretingos r.</t>
  </si>
  <si>
    <t>UAB "Žalvaris", UAB "Karavanas"</t>
  </si>
  <si>
    <t>Pakuotės atliekos, elektros ir elektroninės įrangos atliekos</t>
  </si>
  <si>
    <t>2016 m. birželio 1</t>
  </si>
  <si>
    <t>2016 birželio 1 d.</t>
  </si>
  <si>
    <t xml:space="preserve">
2014-05-07 
(galioja iki 2016-12-31)
</t>
  </si>
  <si>
    <t>juridinis asmuo (asmenys), kuriems Acsociacija "EEPA" pavedė vykdyti dalį ar visus įsipareigojimus</t>
  </si>
  <si>
    <t>UAB Žalvaris</t>
  </si>
  <si>
    <t>UAB Ecoservice, UAB Atliekų tvarkymo centras</t>
  </si>
  <si>
    <t>Pagal sutarties 1 priedą</t>
  </si>
  <si>
    <t>UAB "Karavanas LT</t>
  </si>
  <si>
    <t>UAB Ecoservice projektai</t>
  </si>
  <si>
    <t>UAB Ecoservice projektai (iš aikštelių)</t>
  </si>
  <si>
    <t>UAB Ecoservice projektai, VšĮ Žaliasis taškas</t>
  </si>
  <si>
    <t>UAB Ecoservice projektai, VšĮ Pakuočių tvarkymo organizacija</t>
  </si>
  <si>
    <t>UAB ,,Recycling"</t>
  </si>
  <si>
    <t>2014 m. sausio 2 d.</t>
  </si>
  <si>
    <t xml:space="preserve">UAB ,,Ekometa" </t>
  </si>
  <si>
    <t>2016 m. gruodžio 6 d.</t>
  </si>
  <si>
    <t>UAB ,,Diltrus" ir UAB ,,Utilsa"</t>
  </si>
  <si>
    <t>2016 m. kovo 2 d.</t>
  </si>
  <si>
    <t xml:space="preserve">2016 m. gegužės 11 d. </t>
  </si>
  <si>
    <t>2013 m. rugsėjo 4 d. sutartis galioja iki 2015 m. gruodžio 31 d.</t>
  </si>
  <si>
    <t>2012 m. lapkričio 28 d. sutartis galioja 4 metus</t>
  </si>
  <si>
    <t>2014 m. sausio 2 d. sutartis galioja vienerius metus su pratęsimu</t>
  </si>
  <si>
    <t>216 m. gruodžio 6 d. sutartis galioja vienerius metus su pratęsimu</t>
  </si>
  <si>
    <t>2016 m. kovo 2 d.  sutartis galioja vienerius metus su galimybe pratęsti</t>
  </si>
  <si>
    <t>2016 m. gegužės 11 d. sutartis galioja vienerius metus su galimybe pratęsti</t>
  </si>
  <si>
    <t>Alytaus m. savivald. biudžeto lėšos, Aplinkos apsaugos rėmimo specialioji programa, Gaminių ar pakuotės atliekų tvarkymo programos lėšos</t>
  </si>
  <si>
    <t>30 203,07</t>
  </si>
  <si>
    <t>Alytaus apskrities priešgaisrinė gelbėjimo valdyba, UAB "Nivelsta", UAB "Metaloidas"</t>
  </si>
  <si>
    <t>58 017</t>
  </si>
  <si>
    <t xml:space="preserve">UAB Ekonovus </t>
  </si>
  <si>
    <t>2016-03-15  galioja iki 2016-10-31</t>
  </si>
  <si>
    <t>UAB " Torgita"</t>
  </si>
  <si>
    <t>2016-12-5 galioja iki 2017-06-2 (pratęsimas 2 mėn.)</t>
  </si>
  <si>
    <t>UAB Komunalinių įmonių kombinatas (iš aikštelių)</t>
  </si>
  <si>
    <t>UAB Žalvaris, UAB Kuusakoski, uab Karavanas Lt, UAB Metrail, UAB Baltijos perdirbimas</t>
  </si>
  <si>
    <t>Paruošta naudoti pakartotinai komunalinių atliekų 2016 m., t</t>
  </si>
  <si>
    <t>Sąvartyne pašalinta komunalinių atliekų 2016 m., t</t>
  </si>
  <si>
    <t>UAB „Telšių keliai“ UAB KRATC</t>
  </si>
  <si>
    <t>Tekstil4s atliekos</t>
  </si>
  <si>
    <t>Metalų atliekos</t>
  </si>
  <si>
    <r>
      <t>Įmokų paskirstymo principai</t>
    </r>
    <r>
      <rPr>
        <b/>
        <sz val="10"/>
        <rFont val="Times New Roman"/>
        <family val="1"/>
        <charset val="186"/>
      </rPr>
      <t xml:space="preserve">                                                                                            </t>
    </r>
    <r>
      <rPr>
        <b/>
        <sz val="11"/>
        <rFont val="Times New Roman"/>
        <family val="1"/>
        <charset val="186"/>
      </rPr>
      <t xml:space="preserve"> (Principai, kuriuos savivaldybė naudoja įmokoms paskirstyti, pažymėti „1“) </t>
    </r>
  </si>
  <si>
    <r>
      <t>Vidutinis suspaustų mišrių komunalinių atliekų lyginamasis svoris, t/m</t>
    </r>
    <r>
      <rPr>
        <b/>
        <sz val="12"/>
        <rFont val="Times New Roman"/>
        <family val="1"/>
        <charset val="186"/>
      </rPr>
      <t>³</t>
    </r>
    <r>
      <rPr>
        <b/>
        <sz val="12"/>
        <rFont val="Arial"/>
        <family val="2"/>
        <charset val="186"/>
      </rPr>
      <t xml:space="preserve"> </t>
    </r>
  </si>
  <si>
    <r>
      <t>Vidutinis nesuspaustų mišrių komunalinių atliekų lyginamasis svoris, t/m</t>
    </r>
    <r>
      <rPr>
        <b/>
        <sz val="12"/>
        <rFont val="Times New Roman"/>
        <family val="1"/>
        <charset val="186"/>
      </rPr>
      <t>³</t>
    </r>
    <r>
      <rPr>
        <b/>
        <sz val="12"/>
        <rFont val="Arial"/>
        <family val="2"/>
        <charset val="186"/>
      </rPr>
      <t xml:space="preserve"> </t>
    </r>
  </si>
  <si>
    <r>
      <t>nesuspaustų mišrių</t>
    </r>
    <r>
      <rPr>
        <b/>
        <sz val="12"/>
        <rFont val="Times New Roman"/>
        <family val="1"/>
        <charset val="186"/>
      </rPr>
      <t xml:space="preserve"> komunalinių atliekų iš daugiabučių namų lyginamasis svoris, t/m³ </t>
    </r>
  </si>
  <si>
    <r>
      <t>nesuspaustų mišrių</t>
    </r>
    <r>
      <rPr>
        <b/>
        <sz val="12"/>
        <rFont val="Times New Roman"/>
        <family val="1"/>
        <charset val="186"/>
      </rPr>
      <t xml:space="preserve"> komunalinių atliekų iš individualių namų lyginamasis svoris, t/m³ </t>
    </r>
  </si>
  <si>
    <r>
      <t>1 m</t>
    </r>
    <r>
      <rPr>
        <vertAlign val="superscript"/>
        <sz val="12"/>
        <rFont val="Times New Roman"/>
        <family val="1"/>
        <charset val="186"/>
      </rPr>
      <t>3</t>
    </r>
    <r>
      <rPr>
        <sz val="12"/>
        <rFont val="Times New Roman"/>
        <family val="1"/>
        <charset val="186"/>
      </rPr>
      <t xml:space="preserve"> - 13,85</t>
    </r>
  </si>
  <si>
    <t>*informacija parengta savivaldybių ataskaitų duomenų pagrindu</t>
  </si>
  <si>
    <t>Iš viso surinkta komunalinių atliekų 2016 m., t*</t>
  </si>
  <si>
    <t>Paruošta naudoti pakartotinai komunalinių atliekų 2016 m., %*</t>
  </si>
  <si>
    <t>Paruošta perdirbti komunalinių atliekų 2016 m., %*</t>
  </si>
  <si>
    <t>Pašalinta komunalinių atliekų 2016 m., %*</t>
  </si>
  <si>
    <t>Visi duomenys parengti savivaldybių ataskaitų duomenų pagrindu, kurios yra teikiamos Aplinkos agentūrai iki kovo 1 d.</t>
  </si>
  <si>
    <t>3 716, 21</t>
  </si>
  <si>
    <t>Klaipėdos m.**</t>
  </si>
  <si>
    <t>Vilniaus regionas***</t>
  </si>
  <si>
    <t>** Klaipėdos miesto duomenų perskaičiavimas  (2017-10-25)</t>
  </si>
  <si>
    <t>Perdirbta / panaudota komunalinių atliekų (įskaitant ir deginimą) 2016 m., t</t>
  </si>
  <si>
    <t>Perdirbta / panaudota komunalinių atliekų (įskaitant ir deginimą) 2016 m., %*</t>
  </si>
  <si>
    <t>*** Vilniaus regione perskaičiuoti duomenys dėl balanso netikslumų (2017-10-25)</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</si>
</sst>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 _€"/>
    <numFmt numFmtId="165" formatCode="0.0"/>
    <numFmt numFmtId="166" formatCode="#,###"/>
    <numFmt numFmtId="167" formatCode="yyyy\-mm\-dd;@"/>
    <numFmt numFmtId="168" formatCode="0.000"/>
    <numFmt numFmtId="169" formatCode="yyyy/mm/dd;@"/>
    <numFmt numFmtId="170" formatCode="#,##0.00\ &quot;Lt&quot;;[Red]\-#,##0.00\ &quot;Lt&quot;"/>
    <numFmt numFmtId="171" formatCode="#,##0.000"/>
    <numFmt numFmtId="172" formatCode="#,##0.00_ ;[Red]\-#,##0.00\ "/>
  </numFmts>
  <fonts count="39" x14ac:knownFonts="1">
    <font>
      <sz val="12"/>
      <color theme="1"/>
      <name val="Times New Roman"/>
      <family val="2"/>
      <charset val="186"/>
    </font>
    <font>
      <b/>
      <sz val="12"/>
      <color rgb="FF000000"/>
      <name val="Times New Roman"/>
      <family val="1"/>
      <charset val="186"/>
    </font>
    <font>
      <b/>
      <sz val="12"/>
      <name val="Times New Roman"/>
      <family val="1"/>
      <charset val="186"/>
    </font>
    <font>
      <b/>
      <sz val="12"/>
      <color indexed="8"/>
      <name val="Times New Roman"/>
      <family val="1"/>
      <charset val="186"/>
    </font>
    <font>
      <b/>
      <sz val="12"/>
      <color indexed="8"/>
      <name val="Times New Roman"/>
      <family val="1"/>
      <charset val="1"/>
    </font>
    <font>
      <sz val="12"/>
      <name val="Times New Roman"/>
      <family val="1"/>
      <charset val="1"/>
    </font>
    <font>
      <sz val="12"/>
      <color indexed="8"/>
      <name val="Times New Roman"/>
      <family val="1"/>
      <charset val="186"/>
    </font>
    <font>
      <sz val="11"/>
      <color indexed="8"/>
      <name val="Times New Roman"/>
      <family val="1"/>
      <charset val="186"/>
    </font>
    <font>
      <b/>
      <sz val="11"/>
      <color indexed="8"/>
      <name val="Times New Roman"/>
      <family val="1"/>
      <charset val="186"/>
    </font>
    <font>
      <sz val="11"/>
      <name val="Times New Roman"/>
      <family val="1"/>
      <charset val="186"/>
    </font>
    <font>
      <b/>
      <sz val="11"/>
      <name val="Times New Roman"/>
      <family val="1"/>
      <charset val="186"/>
    </font>
    <font>
      <sz val="12"/>
      <name val="Times New Roman"/>
      <family val="1"/>
      <charset val="186"/>
    </font>
    <font>
      <sz val="12"/>
      <color theme="1"/>
      <name val="Times New Roman"/>
      <family val="1"/>
      <charset val="186"/>
    </font>
    <font>
      <sz val="10"/>
      <name val="Times New Roman"/>
      <family val="1"/>
      <charset val="186"/>
    </font>
    <font>
      <b/>
      <sz val="9"/>
      <color indexed="81"/>
      <name val="Tahoma"/>
      <family val="2"/>
      <charset val="186"/>
    </font>
    <font>
      <b/>
      <sz val="10"/>
      <name val="Times New Roman"/>
      <family val="1"/>
      <charset val="186"/>
    </font>
    <font>
      <b/>
      <i/>
      <sz val="11"/>
      <color indexed="8"/>
      <name val="Times New Roman"/>
      <family val="1"/>
      <charset val="186"/>
    </font>
    <font>
      <sz val="11"/>
      <name val="Times New Roman"/>
      <family val="1"/>
      <charset val="1"/>
    </font>
    <font>
      <sz val="11"/>
      <color theme="1"/>
      <name val="Times New Roman"/>
      <family val="1"/>
      <charset val="186"/>
    </font>
    <font>
      <sz val="10"/>
      <name val="Arial"/>
      <family val="2"/>
      <charset val="186"/>
    </font>
    <font>
      <sz val="12"/>
      <color rgb="FFFF0000"/>
      <name val="Times New Roman"/>
      <family val="2"/>
      <charset val="186"/>
    </font>
    <font>
      <sz val="12"/>
      <name val="Times New Roman"/>
      <family val="2"/>
      <charset val="186"/>
    </font>
    <font>
      <b/>
      <sz val="12"/>
      <name val="Times New Roman"/>
      <family val="1"/>
      <charset val="1"/>
    </font>
    <font>
      <b/>
      <sz val="12"/>
      <name val="Times New Roman"/>
      <family val="2"/>
      <charset val="186"/>
    </font>
    <font>
      <sz val="10"/>
      <name val="Times New Roman"/>
      <family val="2"/>
      <charset val="186"/>
    </font>
    <font>
      <sz val="11"/>
      <name val="Times New Roman"/>
      <family val="2"/>
      <charset val="186"/>
    </font>
    <font>
      <b/>
      <sz val="11"/>
      <name val="Times New Roman"/>
      <family val="2"/>
      <charset val="186"/>
    </font>
    <font>
      <sz val="12"/>
      <color rgb="FF00B050"/>
      <name val="Times New Roman"/>
      <family val="2"/>
      <charset val="186"/>
    </font>
    <font>
      <b/>
      <sz val="12"/>
      <color rgb="FF00B050"/>
      <name val="Times New Roman"/>
      <family val="2"/>
      <charset val="186"/>
    </font>
    <font>
      <b/>
      <sz val="12"/>
      <color rgb="FF00B050"/>
      <name val="Times New Roman"/>
      <family val="1"/>
      <charset val="186"/>
    </font>
    <font>
      <sz val="12"/>
      <color rgb="FF00B050"/>
      <name val="Times New Roman"/>
      <family val="1"/>
      <charset val="186"/>
    </font>
    <font>
      <sz val="12"/>
      <color rgb="FF00B050"/>
      <name val="Times New Roman"/>
      <family val="1"/>
      <charset val="1"/>
    </font>
    <font>
      <b/>
      <sz val="11"/>
      <color rgb="FF00B050"/>
      <name val="Times New Roman"/>
      <family val="2"/>
      <charset val="186"/>
    </font>
    <font>
      <sz val="12"/>
      <color rgb="FF00B050"/>
      <name val="Times New Roman"/>
      <family val="1"/>
    </font>
    <font>
      <b/>
      <sz val="10"/>
      <name val="Times New Roman"/>
      <family val="2"/>
      <charset val="186"/>
    </font>
    <font>
      <b/>
      <sz val="12"/>
      <name val="Arial"/>
      <family val="2"/>
      <charset val="186"/>
    </font>
    <font>
      <vertAlign val="superscript"/>
      <sz val="12"/>
      <name val="Times New Roman"/>
      <family val="1"/>
      <charset val="186"/>
    </font>
    <font>
      <sz val="9"/>
      <color indexed="81"/>
      <name val="Tahoma"/>
      <charset val="1"/>
    </font>
    <font>
      <b/>
      <sz val="9"/>
      <color indexed="81"/>
      <name val="Tahoma"/>
      <charset val="1"/>
    </font>
  </fonts>
  <fills count="12">
    <fill>
      <patternFill patternType="none"/>
    </fill>
    <fill>
      <patternFill patternType="gray125"/>
    </fill>
    <fill>
      <patternFill patternType="solid">
        <fgColor theme="0" tint="-4.9989318521683403E-2"/>
        <bgColor indexed="64"/>
      </patternFill>
    </fill>
    <fill>
      <patternFill patternType="solid">
        <fgColor theme="6" tint="0.39997558519241921"/>
        <bgColor indexed="64"/>
      </patternFill>
    </fill>
    <fill>
      <patternFill patternType="solid">
        <fgColor theme="0"/>
        <bgColor indexed="64"/>
      </patternFill>
    </fill>
    <fill>
      <patternFill patternType="solid">
        <fgColor theme="0"/>
        <bgColor indexed="31"/>
      </patternFill>
    </fill>
    <fill>
      <patternFill patternType="solid">
        <fgColor theme="0" tint="-4.9989318521683403E-2"/>
        <bgColor indexed="26"/>
      </patternFill>
    </fill>
    <fill>
      <patternFill patternType="solid">
        <fgColor theme="0"/>
        <bgColor indexed="26"/>
      </patternFill>
    </fill>
    <fill>
      <patternFill patternType="solid">
        <fgColor theme="0" tint="-4.9989318521683403E-2"/>
        <bgColor indexed="31"/>
      </patternFill>
    </fill>
    <fill>
      <patternFill patternType="solid">
        <fgColor indexed="9"/>
        <bgColor indexed="31"/>
      </patternFill>
    </fill>
    <fill>
      <patternFill patternType="solid">
        <fgColor rgb="FFFFFFFF"/>
        <bgColor indexed="64"/>
      </patternFill>
    </fill>
    <fill>
      <patternFill patternType="solid">
        <fgColor theme="0" tint="-0.249977111117893"/>
        <bgColor indexed="64"/>
      </patternFill>
    </fill>
  </fills>
  <borders count="77">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right style="thin">
        <color indexed="64"/>
      </right>
      <top/>
      <bottom/>
      <diagonal/>
    </border>
    <border>
      <left style="hair">
        <color indexed="8"/>
      </left>
      <right style="hair">
        <color indexed="8"/>
      </right>
      <top style="hair">
        <color indexed="8"/>
      </top>
      <bottom style="hair">
        <color indexed="8"/>
      </bottom>
      <diagonal/>
    </border>
    <border>
      <left style="thin">
        <color indexed="64"/>
      </left>
      <right/>
      <top/>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8"/>
      </left>
      <right style="medium">
        <color indexed="64"/>
      </right>
      <top style="thin">
        <color indexed="8"/>
      </top>
      <bottom style="thin">
        <color indexed="8"/>
      </bottom>
      <diagonal/>
    </border>
    <border>
      <left/>
      <right style="thin">
        <color indexed="64"/>
      </right>
      <top style="thin">
        <color indexed="64"/>
      </top>
      <bottom style="thin">
        <color indexed="64"/>
      </bottom>
      <diagonal/>
    </border>
    <border>
      <left/>
      <right style="medium">
        <color indexed="64"/>
      </right>
      <top/>
      <bottom/>
      <diagonal/>
    </border>
    <border>
      <left style="thin">
        <color indexed="8"/>
      </left>
      <right/>
      <top style="thin">
        <color indexed="8"/>
      </top>
      <bottom style="thin">
        <color indexed="8"/>
      </bottom>
      <diagonal/>
    </border>
    <border>
      <left style="thin">
        <color indexed="8"/>
      </left>
      <right style="thin">
        <color indexed="8"/>
      </right>
      <top style="thin">
        <color indexed="64"/>
      </top>
      <bottom/>
      <diagonal/>
    </border>
    <border>
      <left style="thin">
        <color indexed="8"/>
      </left>
      <right/>
      <top style="thin">
        <color indexed="64"/>
      </top>
      <bottom/>
      <diagonal/>
    </border>
    <border>
      <left style="thin">
        <color indexed="8"/>
      </left>
      <right style="thin">
        <color indexed="8"/>
      </right>
      <top style="thin">
        <color indexed="8"/>
      </top>
      <bottom style="thin">
        <color indexed="8"/>
      </bottom>
      <diagonal/>
    </border>
    <border>
      <left/>
      <right/>
      <top/>
      <bottom style="medium">
        <color indexed="64"/>
      </bottom>
      <diagonal/>
    </border>
    <border>
      <left style="thin">
        <color indexed="64"/>
      </left>
      <right style="medium">
        <color indexed="64"/>
      </right>
      <top style="thin">
        <color indexed="8"/>
      </top>
      <bottom style="thin">
        <color indexed="64"/>
      </bottom>
      <diagonal/>
    </border>
    <border>
      <left style="medium">
        <color indexed="64"/>
      </left>
      <right/>
      <top style="thin">
        <color indexed="64"/>
      </top>
      <bottom/>
      <diagonal/>
    </border>
    <border>
      <left style="hair">
        <color indexed="8"/>
      </left>
      <right/>
      <top style="hair">
        <color indexed="8"/>
      </top>
      <bottom style="hair">
        <color indexed="8"/>
      </bottom>
      <diagonal/>
    </border>
    <border>
      <left style="thin">
        <color indexed="8"/>
      </left>
      <right style="thin">
        <color indexed="8"/>
      </right>
      <top style="thin">
        <color indexed="8"/>
      </top>
      <bottom/>
      <diagonal/>
    </border>
    <border>
      <left style="thin">
        <color indexed="8"/>
      </left>
      <right style="medium">
        <color indexed="64"/>
      </right>
      <top style="thin">
        <color indexed="8"/>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hair">
        <color indexed="8"/>
      </left>
      <right style="hair">
        <color indexed="8"/>
      </right>
      <top/>
      <bottom style="hair">
        <color indexed="8"/>
      </bottom>
      <diagonal/>
    </border>
    <border>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bottom style="medium">
        <color rgb="FF000000"/>
      </bottom>
      <diagonal/>
    </border>
  </borders>
  <cellStyleXfs count="2">
    <xf numFmtId="0" fontId="0" fillId="0" borderId="0"/>
    <xf numFmtId="0" fontId="19" fillId="0" borderId="0"/>
  </cellStyleXfs>
  <cellXfs count="837">
    <xf numFmtId="0" fontId="0" fillId="0" borderId="0" xfId="0"/>
    <xf numFmtId="0" fontId="0" fillId="0" borderId="0" xfId="0" applyAlignment="1">
      <alignment horizontal="center" vertical="center" wrapText="1"/>
    </xf>
    <xf numFmtId="2" fontId="0" fillId="0" borderId="0" xfId="0" applyNumberFormat="1" applyAlignment="1">
      <alignment horizontal="center" vertical="center" wrapText="1"/>
    </xf>
    <xf numFmtId="2" fontId="2" fillId="2" borderId="14"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6" xfId="0" applyFont="1" applyFill="1" applyBorder="1" applyAlignment="1">
      <alignment horizontal="center" vertical="center" wrapText="1"/>
    </xf>
    <xf numFmtId="1" fontId="2" fillId="3" borderId="6" xfId="0" applyNumberFormat="1"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0" xfId="0" applyFont="1" applyFill="1" applyAlignment="1">
      <alignment horizontal="center" vertical="center" wrapText="1"/>
    </xf>
    <xf numFmtId="1" fontId="2" fillId="3" borderId="7" xfId="0" applyNumberFormat="1" applyFont="1" applyFill="1" applyBorder="1" applyAlignment="1">
      <alignment horizontal="center" vertical="center" wrapText="1"/>
    </xf>
    <xf numFmtId="0" fontId="2" fillId="3" borderId="25" xfId="0" applyFont="1" applyFill="1" applyBorder="1" applyAlignment="1">
      <alignment horizontal="center" vertical="center" wrapText="1"/>
    </xf>
    <xf numFmtId="1" fontId="2" fillId="3" borderId="26" xfId="0" applyNumberFormat="1" applyFont="1" applyFill="1" applyBorder="1" applyAlignment="1">
      <alignment horizontal="center" vertical="center" wrapText="1"/>
    </xf>
    <xf numFmtId="0" fontId="2" fillId="0" borderId="0" xfId="0" applyFont="1" applyBorder="1" applyAlignment="1">
      <alignment horizontal="center" vertical="center" wrapText="1"/>
    </xf>
    <xf numFmtId="1" fontId="2" fillId="0" borderId="0" xfId="0" applyNumberFormat="1" applyFont="1" applyBorder="1" applyAlignment="1">
      <alignment horizontal="center" vertical="center" wrapText="1"/>
    </xf>
    <xf numFmtId="2" fontId="2" fillId="0" borderId="0" xfId="0" applyNumberFormat="1" applyFont="1" applyBorder="1" applyAlignment="1">
      <alignment horizontal="center" vertical="center" wrapText="1"/>
    </xf>
    <xf numFmtId="165" fontId="2" fillId="0" borderId="0" xfId="0" applyNumberFormat="1" applyFont="1" applyBorder="1" applyAlignment="1">
      <alignment horizontal="center" vertical="center" wrapText="1"/>
    </xf>
    <xf numFmtId="0" fontId="0" fillId="0" borderId="0" xfId="0" applyFill="1" applyBorder="1" applyAlignment="1">
      <alignment horizontal="center" vertical="center" wrapText="1"/>
    </xf>
    <xf numFmtId="0" fontId="4" fillId="0" borderId="0" xfId="0" applyFont="1" applyFill="1" applyBorder="1" applyAlignment="1">
      <alignment wrapText="1"/>
    </xf>
    <xf numFmtId="0" fontId="0" fillId="0" borderId="0" xfId="0" applyFill="1" applyBorder="1" applyAlignment="1">
      <alignment vertical="center" wrapText="1"/>
    </xf>
    <xf numFmtId="0" fontId="8" fillId="0" borderId="0" xfId="0" applyFont="1" applyFill="1" applyBorder="1" applyAlignment="1">
      <alignment horizontal="center" wrapText="1"/>
    </xf>
    <xf numFmtId="0" fontId="7" fillId="0" borderId="0" xfId="0" applyFont="1" applyFill="1" applyBorder="1" applyAlignment="1">
      <alignment horizontal="left"/>
    </xf>
    <xf numFmtId="0" fontId="8" fillId="0" borderId="0" xfId="0" applyFont="1" applyFill="1" applyBorder="1" applyAlignment="1">
      <alignment horizont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wrapText="1"/>
    </xf>
    <xf numFmtId="0" fontId="3" fillId="0" borderId="0" xfId="0" applyFont="1" applyFill="1" applyBorder="1" applyAlignment="1">
      <alignment horizontal="center"/>
    </xf>
    <xf numFmtId="0" fontId="2" fillId="3" borderId="31" xfId="0" applyFont="1" applyFill="1" applyBorder="1" applyAlignment="1">
      <alignment horizontal="center" vertical="center" wrapText="1"/>
    </xf>
    <xf numFmtId="0" fontId="4" fillId="0" borderId="0" xfId="0" applyFont="1" applyFill="1" applyBorder="1" applyAlignment="1">
      <alignment horizontal="center" wrapText="1"/>
    </xf>
    <xf numFmtId="0" fontId="4" fillId="0" borderId="0" xfId="0" applyFont="1" applyFill="1" applyBorder="1" applyAlignment="1">
      <alignment horizontal="center"/>
    </xf>
    <xf numFmtId="0" fontId="0" fillId="0" borderId="0" xfId="0" applyFont="1" applyAlignment="1">
      <alignment horizontal="center" vertical="center" wrapText="1"/>
    </xf>
    <xf numFmtId="2" fontId="2" fillId="0" borderId="0" xfId="0" applyNumberFormat="1" applyFont="1" applyAlignment="1">
      <alignment horizontal="center" vertical="center" wrapText="1"/>
    </xf>
    <xf numFmtId="0" fontId="0" fillId="0" borderId="34" xfId="0" applyFill="1" applyBorder="1" applyAlignment="1">
      <alignment horizontal="left" vertical="center"/>
    </xf>
    <xf numFmtId="0" fontId="3" fillId="3" borderId="1" xfId="0" applyFont="1" applyFill="1" applyBorder="1" applyAlignment="1">
      <alignment horizontal="center" vertical="center" wrapText="1"/>
    </xf>
    <xf numFmtId="0" fontId="12" fillId="0" borderId="0" xfId="0" applyFont="1" applyAlignment="1">
      <alignment horizontal="left" vertical="center"/>
    </xf>
    <xf numFmtId="1" fontId="2" fillId="3" borderId="37" xfId="0" applyNumberFormat="1" applyFont="1" applyFill="1" applyBorder="1" applyAlignment="1">
      <alignment horizontal="center" vertical="center" wrapText="1"/>
    </xf>
    <xf numFmtId="0" fontId="2" fillId="0" borderId="0" xfId="0" applyFont="1" applyAlignment="1">
      <alignment horizontal="center" vertical="center" wrapText="1"/>
    </xf>
    <xf numFmtId="0" fontId="3" fillId="2" borderId="26" xfId="0" applyFont="1" applyFill="1" applyBorder="1" applyAlignment="1">
      <alignment horizontal="center" vertical="center" wrapText="1"/>
    </xf>
    <xf numFmtId="0" fontId="2" fillId="3" borderId="38" xfId="0" applyFont="1" applyFill="1" applyBorder="1" applyAlignment="1">
      <alignment horizontal="center" vertical="center" wrapText="1"/>
    </xf>
    <xf numFmtId="2" fontId="0" fillId="0" borderId="0" xfId="0" applyNumberFormat="1" applyFont="1" applyAlignment="1">
      <alignment horizontal="center" vertical="center" wrapText="1"/>
    </xf>
    <xf numFmtId="1" fontId="0" fillId="0" borderId="0" xfId="0" applyNumberFormat="1" applyFont="1" applyAlignment="1">
      <alignment horizontal="center" vertical="center" wrapText="1"/>
    </xf>
    <xf numFmtId="0" fontId="2" fillId="2" borderId="40" xfId="0" applyFont="1" applyFill="1" applyBorder="1" applyAlignment="1">
      <alignment horizontal="center" vertical="center" wrapText="1"/>
    </xf>
    <xf numFmtId="2" fontId="2" fillId="2" borderId="28" xfId="0" applyNumberFormat="1" applyFont="1" applyFill="1" applyBorder="1" applyAlignment="1">
      <alignment horizontal="center" vertical="center" wrapText="1"/>
    </xf>
    <xf numFmtId="1" fontId="2" fillId="2" borderId="28" xfId="0" applyNumberFormat="1" applyFont="1" applyFill="1" applyBorder="1" applyAlignment="1">
      <alignment horizontal="center" vertical="center" wrapText="1"/>
    </xf>
    <xf numFmtId="1" fontId="2" fillId="2" borderId="41" xfId="0" applyNumberFormat="1" applyFont="1" applyFill="1" applyBorder="1" applyAlignment="1">
      <alignment horizontal="center" vertical="center" wrapText="1"/>
    </xf>
    <xf numFmtId="2" fontId="2" fillId="3" borderId="26" xfId="0" applyNumberFormat="1" applyFont="1" applyFill="1" applyBorder="1" applyAlignment="1">
      <alignment horizontal="center" vertical="center" wrapText="1"/>
    </xf>
    <xf numFmtId="0" fontId="0" fillId="0" borderId="0" xfId="0" applyAlignment="1">
      <alignment vertical="center"/>
    </xf>
    <xf numFmtId="0" fontId="13" fillId="0" borderId="0" xfId="0" applyFont="1" applyAlignment="1">
      <alignment horizontal="center" vertical="center" wrapText="1"/>
    </xf>
    <xf numFmtId="0" fontId="9" fillId="0" borderId="0" xfId="0" applyFont="1" applyAlignment="1">
      <alignment horizontal="center" vertical="center" wrapText="1"/>
    </xf>
    <xf numFmtId="0" fontId="2" fillId="2" borderId="25" xfId="0" applyFont="1" applyFill="1" applyBorder="1" applyAlignment="1">
      <alignment horizontal="center" vertical="center" wrapText="1"/>
    </xf>
    <xf numFmtId="2" fontId="3" fillId="2" borderId="26" xfId="0" applyNumberFormat="1" applyFont="1" applyFill="1" applyBorder="1" applyAlignment="1">
      <alignment horizontal="center" vertical="center" wrapText="1"/>
    </xf>
    <xf numFmtId="0" fontId="13" fillId="0" borderId="9" xfId="0" applyFont="1" applyBorder="1" applyAlignment="1">
      <alignment horizontal="center" vertical="center" wrapText="1"/>
    </xf>
    <xf numFmtId="0" fontId="9" fillId="0" borderId="9" xfId="0" applyFont="1" applyBorder="1" applyAlignment="1">
      <alignment horizontal="center" vertical="center" wrapText="1"/>
    </xf>
    <xf numFmtId="0" fontId="10" fillId="3" borderId="37" xfId="0" applyFont="1" applyFill="1" applyBorder="1" applyAlignment="1">
      <alignment horizontal="center" vertical="center" wrapText="1"/>
    </xf>
    <xf numFmtId="0" fontId="0" fillId="0" borderId="0" xfId="0" applyFont="1" applyAlignment="1">
      <alignment horizontal="left" vertical="center" wrapText="1"/>
    </xf>
    <xf numFmtId="0" fontId="13" fillId="0" borderId="12" xfId="0" applyFont="1" applyBorder="1" applyAlignment="1">
      <alignment horizontal="center" vertical="center" wrapText="1"/>
    </xf>
    <xf numFmtId="0" fontId="15" fillId="0" borderId="9" xfId="0" applyFont="1" applyBorder="1" applyAlignment="1">
      <alignment horizontal="center" vertical="center" wrapText="1"/>
    </xf>
    <xf numFmtId="0" fontId="0" fillId="0" borderId="0" xfId="0" applyFont="1" applyAlignment="1">
      <alignment horizontal="left" vertical="center"/>
    </xf>
    <xf numFmtId="0" fontId="0" fillId="0" borderId="0" xfId="0" applyAlignment="1">
      <alignment horizontal="left" vertical="center"/>
    </xf>
    <xf numFmtId="0" fontId="8" fillId="2" borderId="30" xfId="0" applyFont="1" applyFill="1" applyBorder="1" applyAlignment="1">
      <alignment horizontal="center" vertical="center" textRotation="90" wrapText="1"/>
    </xf>
    <xf numFmtId="0" fontId="16" fillId="2" borderId="58" xfId="0" applyFont="1" applyFill="1" applyBorder="1" applyAlignment="1">
      <alignment horizontal="center" vertical="center" textRotation="90" wrapText="1"/>
    </xf>
    <xf numFmtId="0" fontId="10" fillId="0" borderId="9" xfId="0" applyFont="1" applyBorder="1" applyAlignment="1">
      <alignment horizontal="center" vertical="center" wrapText="1"/>
    </xf>
    <xf numFmtId="0" fontId="2" fillId="3" borderId="40" xfId="0" applyFont="1" applyFill="1" applyBorder="1" applyAlignment="1">
      <alignment horizontal="center" vertical="center" wrapText="1"/>
    </xf>
    <xf numFmtId="0" fontId="18" fillId="0" borderId="0" xfId="0" applyFont="1" applyAlignment="1">
      <alignment horizontal="left" vertical="center" wrapText="1"/>
    </xf>
    <xf numFmtId="0" fontId="18" fillId="0" borderId="0" xfId="0" applyFont="1" applyAlignment="1">
      <alignment wrapText="1"/>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0" fillId="0" borderId="0" xfId="0" applyAlignment="1">
      <alignment horizontal="center" vertical="center"/>
    </xf>
    <xf numFmtId="0" fontId="0" fillId="0" borderId="0" xfId="0" applyAlignment="1">
      <alignment horizontal="left"/>
    </xf>
    <xf numFmtId="0" fontId="0" fillId="0" borderId="0" xfId="0" applyFont="1" applyFill="1" applyBorder="1" applyAlignment="1">
      <alignment horizontal="center" vertical="center"/>
    </xf>
    <xf numFmtId="0" fontId="3" fillId="0" borderId="0" xfId="0" applyFont="1" applyBorder="1" applyAlignment="1">
      <alignment horizontal="left" vertical="center" wrapText="1"/>
    </xf>
    <xf numFmtId="0" fontId="0" fillId="0" borderId="0" xfId="0" applyAlignment="1">
      <alignment horizontal="left" vertical="center" wrapText="1"/>
    </xf>
    <xf numFmtId="0" fontId="0" fillId="0" borderId="0" xfId="0" applyBorder="1"/>
    <xf numFmtId="0" fontId="0" fillId="0" borderId="0" xfId="0" applyAlignment="1">
      <alignment horizontal="center"/>
    </xf>
    <xf numFmtId="0" fontId="3" fillId="0" borderId="0" xfId="0" applyFont="1" applyBorder="1" applyAlignment="1">
      <alignment horizontal="center" vertical="center"/>
    </xf>
    <xf numFmtId="0" fontId="6" fillId="0" borderId="0" xfId="0" applyFont="1" applyFill="1" applyBorder="1" applyAlignment="1">
      <alignment horizontal="center" vertical="center"/>
    </xf>
    <xf numFmtId="0" fontId="21" fillId="0" borderId="8" xfId="0" applyFont="1" applyBorder="1" applyAlignment="1">
      <alignment horizontal="center" vertical="center" wrapText="1"/>
    </xf>
    <xf numFmtId="0" fontId="21" fillId="0" borderId="0" xfId="0" applyFont="1" applyAlignment="1">
      <alignment horizontal="center" vertical="center" wrapText="1"/>
    </xf>
    <xf numFmtId="0" fontId="21" fillId="0" borderId="0" xfId="0" applyFont="1"/>
    <xf numFmtId="0" fontId="11" fillId="0" borderId="9" xfId="0" applyFont="1" applyBorder="1" applyAlignment="1">
      <alignment horizontal="center" vertical="center" wrapText="1"/>
    </xf>
    <xf numFmtId="0" fontId="11"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37" xfId="0" applyFont="1" applyBorder="1" applyAlignment="1">
      <alignment horizontal="center" vertical="center" wrapText="1"/>
    </xf>
    <xf numFmtId="171" fontId="2" fillId="3" borderId="6" xfId="0" applyNumberFormat="1" applyFont="1" applyFill="1" applyBorder="1" applyAlignment="1">
      <alignment horizontal="center" vertical="center" wrapText="1"/>
    </xf>
    <xf numFmtId="171" fontId="2" fillId="3" borderId="36" xfId="0" applyNumberFormat="1" applyFont="1" applyFill="1" applyBorder="1" applyAlignment="1">
      <alignment horizontal="center" vertical="center" wrapText="1"/>
    </xf>
    <xf numFmtId="14" fontId="0" fillId="0" borderId="0" xfId="0" applyNumberFormat="1" applyAlignment="1">
      <alignment horizontal="center" vertical="center"/>
    </xf>
    <xf numFmtId="171" fontId="2" fillId="3" borderId="7" xfId="0" applyNumberFormat="1" applyFont="1" applyFill="1" applyBorder="1" applyAlignment="1">
      <alignment horizontal="center" vertical="center" wrapText="1"/>
    </xf>
    <xf numFmtId="171" fontId="2" fillId="3" borderId="25" xfId="0" applyNumberFormat="1" applyFont="1" applyFill="1" applyBorder="1" applyAlignment="1">
      <alignment horizontal="center" vertical="center" wrapText="1"/>
    </xf>
    <xf numFmtId="171" fontId="2" fillId="3" borderId="39" xfId="0" applyNumberFormat="1" applyFont="1" applyFill="1" applyBorder="1" applyAlignment="1">
      <alignment horizontal="center" vertical="center" wrapText="1"/>
    </xf>
    <xf numFmtId="0" fontId="26" fillId="0" borderId="0" xfId="0" applyFont="1" applyFill="1" applyBorder="1" applyAlignment="1">
      <alignment horizontal="center"/>
    </xf>
    <xf numFmtId="0" fontId="21" fillId="0" borderId="0" xfId="0" applyFont="1" applyAlignment="1">
      <alignment vertical="center"/>
    </xf>
    <xf numFmtId="0" fontId="11" fillId="0" borderId="0" xfId="0" applyFont="1"/>
    <xf numFmtId="0" fontId="11"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xf numFmtId="0" fontId="20" fillId="0" borderId="0" xfId="0" applyFont="1" applyAlignment="1">
      <alignment horizontal="center" vertical="center" wrapText="1"/>
    </xf>
    <xf numFmtId="0" fontId="30" fillId="0" borderId="0" xfId="0" applyFont="1"/>
    <xf numFmtId="166" fontId="0" fillId="0" borderId="0" xfId="0" applyNumberFormat="1" applyAlignment="1">
      <alignment horizontal="center" vertical="center" wrapText="1"/>
    </xf>
    <xf numFmtId="0" fontId="30" fillId="0" borderId="0" xfId="0" applyFont="1" applyAlignment="1">
      <alignment horizontal="center" vertical="center" wrapText="1"/>
    </xf>
    <xf numFmtId="0" fontId="27" fillId="0" borderId="0" xfId="0" applyFont="1" applyAlignment="1">
      <alignment horizontal="center" vertical="center" wrapText="1"/>
    </xf>
    <xf numFmtId="0" fontId="2" fillId="3" borderId="36" xfId="0" applyFont="1" applyFill="1" applyBorder="1" applyAlignment="1">
      <alignment horizontal="center" vertical="center" wrapText="1"/>
    </xf>
    <xf numFmtId="0" fontId="27" fillId="0" borderId="0" xfId="0" applyFont="1"/>
    <xf numFmtId="0" fontId="27" fillId="0" borderId="0" xfId="0" applyFont="1" applyFill="1" applyBorder="1" applyAlignment="1">
      <alignment vertical="center" wrapText="1"/>
    </xf>
    <xf numFmtId="0" fontId="17" fillId="0" borderId="0" xfId="0" applyFont="1" applyBorder="1" applyAlignment="1">
      <alignment horizontal="center" vertical="center" wrapText="1"/>
    </xf>
    <xf numFmtId="0" fontId="33" fillId="0" borderId="0" xfId="0" applyFont="1"/>
    <xf numFmtId="0" fontId="28" fillId="0" borderId="0" xfId="0" applyFont="1" applyFill="1" applyBorder="1" applyAlignment="1">
      <alignment horizontal="center" vertical="center" wrapText="1"/>
    </xf>
    <xf numFmtId="0" fontId="27" fillId="0" borderId="0" xfId="0" applyFont="1" applyAlignment="1">
      <alignment vertical="center"/>
    </xf>
    <xf numFmtId="0" fontId="30" fillId="0" borderId="0" xfId="0" applyFont="1" applyAlignment="1">
      <alignment horizontal="center" vertical="center"/>
    </xf>
    <xf numFmtId="0" fontId="28" fillId="0" borderId="0" xfId="0" applyFont="1" applyFill="1" applyBorder="1" applyAlignment="1">
      <alignment horizontal="center" vertical="center"/>
    </xf>
    <xf numFmtId="0" fontId="32" fillId="0" borderId="0" xfId="0" applyFont="1" applyFill="1" applyBorder="1" applyAlignment="1">
      <alignment horizontal="center"/>
    </xf>
    <xf numFmtId="0" fontId="31" fillId="0" borderId="0" xfId="0" applyFont="1" applyAlignment="1">
      <alignment horizontal="center" vertical="center" wrapText="1"/>
    </xf>
    <xf numFmtId="0" fontId="31" fillId="0" borderId="0" xfId="0" applyFont="1"/>
    <xf numFmtId="0" fontId="31" fillId="0" borderId="0" xfId="0" applyFont="1" applyFill="1" applyBorder="1" applyAlignment="1">
      <alignment horizontal="center" vertical="center" wrapText="1"/>
    </xf>
    <xf numFmtId="0" fontId="29" fillId="0" borderId="0" xfId="0" applyFont="1"/>
    <xf numFmtId="0" fontId="30" fillId="0" borderId="0" xfId="0" applyFont="1" applyFill="1"/>
    <xf numFmtId="0" fontId="27" fillId="0" borderId="0" xfId="0" applyFont="1" applyFill="1" applyBorder="1" applyAlignment="1">
      <alignment horizontal="center" vertical="center" wrapText="1"/>
    </xf>
    <xf numFmtId="0" fontId="30" fillId="0" borderId="0" xfId="0" applyFont="1" applyAlignment="1">
      <alignment vertical="center"/>
    </xf>
    <xf numFmtId="0" fontId="29" fillId="0" borderId="0"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1" fillId="0" borderId="21" xfId="0" applyFont="1" applyBorder="1" applyAlignment="1">
      <alignment horizontal="center" vertical="center" wrapText="1"/>
    </xf>
    <xf numFmtId="0" fontId="0" fillId="0" borderId="0" xfId="0" applyFill="1"/>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1" fontId="11" fillId="0" borderId="9" xfId="0" applyNumberFormat="1" applyFont="1" applyFill="1" applyBorder="1" applyAlignment="1">
      <alignment horizontal="center" vertical="center" wrapText="1"/>
    </xf>
    <xf numFmtId="1" fontId="11" fillId="0" borderId="12"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1" fontId="22" fillId="0" borderId="9" xfId="0" applyNumberFormat="1" applyFont="1" applyFill="1" applyBorder="1" applyAlignment="1">
      <alignment horizontal="center" vertical="center" wrapText="1"/>
    </xf>
    <xf numFmtId="1" fontId="2" fillId="0" borderId="12" xfId="0" applyNumberFormat="1" applyFont="1" applyFill="1" applyBorder="1" applyAlignment="1">
      <alignment horizontal="center" vertical="center" wrapText="1"/>
    </xf>
    <xf numFmtId="0" fontId="13" fillId="0" borderId="9"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9" fillId="0" borderId="9" xfId="0" applyFont="1" applyFill="1" applyBorder="1" applyAlignment="1">
      <alignment horizontal="center" vertical="center" wrapText="1"/>
    </xf>
    <xf numFmtId="14" fontId="11" fillId="0" borderId="9" xfId="0" applyNumberFormat="1" applyFont="1" applyBorder="1" applyAlignment="1">
      <alignment horizontal="left" vertical="center" wrapText="1"/>
    </xf>
    <xf numFmtId="0" fontId="11" fillId="0" borderId="12" xfId="0" applyFont="1" applyBorder="1" applyAlignment="1">
      <alignment horizontal="left" vertical="center" wrapText="1"/>
    </xf>
    <xf numFmtId="0" fontId="21" fillId="0" borderId="8" xfId="0" applyFont="1" applyFill="1" applyBorder="1" applyAlignment="1">
      <alignment horizontal="center" vertical="center" wrapText="1"/>
    </xf>
    <xf numFmtId="171" fontId="21" fillId="0" borderId="9" xfId="0" applyNumberFormat="1" applyFont="1" applyFill="1" applyBorder="1" applyAlignment="1">
      <alignment horizontal="center" vertical="center" wrapText="1"/>
    </xf>
    <xf numFmtId="0" fontId="25" fillId="0" borderId="9" xfId="0" applyFont="1" applyFill="1" applyBorder="1" applyAlignment="1">
      <alignment horizontal="center" vertical="center"/>
    </xf>
    <xf numFmtId="1" fontId="26" fillId="0" borderId="9" xfId="0" applyNumberFormat="1" applyFont="1" applyFill="1" applyBorder="1" applyAlignment="1">
      <alignment horizontal="center" vertical="center"/>
    </xf>
    <xf numFmtId="1" fontId="23" fillId="0" borderId="12" xfId="0" applyNumberFormat="1" applyFont="1" applyFill="1" applyBorder="1" applyAlignment="1">
      <alignment horizontal="center" vertical="center"/>
    </xf>
    <xf numFmtId="1" fontId="21" fillId="0" borderId="9" xfId="0" applyNumberFormat="1" applyFont="1" applyFill="1" applyBorder="1" applyAlignment="1">
      <alignment horizontal="center" vertical="center" wrapText="1"/>
    </xf>
    <xf numFmtId="1" fontId="21" fillId="0" borderId="12" xfId="0" applyNumberFormat="1" applyFont="1" applyFill="1" applyBorder="1" applyAlignment="1">
      <alignment horizontal="center" vertical="center" wrapText="1"/>
    </xf>
    <xf numFmtId="2" fontId="21" fillId="0" borderId="9" xfId="0" applyNumberFormat="1" applyFont="1" applyFill="1" applyBorder="1" applyAlignment="1">
      <alignment horizontal="center" vertical="center"/>
    </xf>
    <xf numFmtId="0" fontId="24" fillId="0" borderId="9"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1" fillId="0" borderId="0" xfId="0" applyFont="1" applyFill="1" applyAlignment="1">
      <alignment horizontal="center" vertical="center" wrapText="1"/>
    </xf>
    <xf numFmtId="0" fontId="11" fillId="0" borderId="9" xfId="0" applyFont="1" applyBorder="1" applyAlignment="1">
      <alignment horizontal="center"/>
    </xf>
    <xf numFmtId="1" fontId="11" fillId="0" borderId="9" xfId="0" applyNumberFormat="1" applyFont="1" applyBorder="1" applyAlignment="1">
      <alignment horizontal="center" vertical="center" wrapText="1"/>
    </xf>
    <xf numFmtId="1" fontId="11" fillId="0" borderId="12" xfId="0" applyNumberFormat="1" applyFont="1" applyBorder="1" applyAlignment="1">
      <alignment horizontal="center" vertical="center" wrapText="1"/>
    </xf>
    <xf numFmtId="0" fontId="11" fillId="0" borderId="16" xfId="0" applyFont="1" applyBorder="1" applyAlignment="1">
      <alignment horizontal="center"/>
    </xf>
    <xf numFmtId="0" fontId="11" fillId="0" borderId="9" xfId="0" applyFont="1" applyBorder="1" applyAlignment="1">
      <alignment vertical="center" wrapText="1"/>
    </xf>
    <xf numFmtId="0" fontId="11" fillId="0" borderId="9" xfId="0" applyNumberFormat="1"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9" xfId="0" applyNumberFormat="1" applyFont="1" applyBorder="1" applyAlignment="1">
      <alignment horizontal="center"/>
    </xf>
    <xf numFmtId="1" fontId="11" fillId="0" borderId="9" xfId="0" applyNumberFormat="1" applyFont="1" applyBorder="1" applyAlignment="1">
      <alignment horizontal="center"/>
    </xf>
    <xf numFmtId="0" fontId="11" fillId="0" borderId="16" xfId="0" applyNumberFormat="1" applyFont="1" applyBorder="1" applyAlignment="1">
      <alignment horizontal="center"/>
    </xf>
    <xf numFmtId="0" fontId="11" fillId="0" borderId="16" xfId="0" applyNumberFormat="1" applyFont="1" applyBorder="1" applyAlignment="1">
      <alignment horizontal="center" vertical="center" wrapText="1"/>
    </xf>
    <xf numFmtId="1" fontId="11" fillId="0" borderId="18" xfId="0" applyNumberFormat="1" applyFont="1" applyFill="1" applyBorder="1" applyAlignment="1">
      <alignment horizontal="center" vertical="center" wrapText="1"/>
    </xf>
    <xf numFmtId="0" fontId="11" fillId="0" borderId="0" xfId="0" applyFont="1" applyAlignment="1">
      <alignment horizontal="center" vertical="center" wrapText="1"/>
    </xf>
    <xf numFmtId="0" fontId="11" fillId="0" borderId="21" xfId="0" applyFont="1" applyFill="1" applyBorder="1" applyAlignment="1">
      <alignment horizontal="center" vertical="center" wrapText="1"/>
    </xf>
    <xf numFmtId="0" fontId="11" fillId="0" borderId="16" xfId="0" applyFont="1" applyBorder="1" applyAlignment="1">
      <alignment horizontal="center" vertical="center" wrapText="1"/>
    </xf>
    <xf numFmtId="1" fontId="11" fillId="0" borderId="16" xfId="0" applyNumberFormat="1" applyFont="1" applyBorder="1" applyAlignment="1">
      <alignment horizontal="center" vertical="center" wrapText="1"/>
    </xf>
    <xf numFmtId="3" fontId="11" fillId="0" borderId="9" xfId="0" applyNumberFormat="1" applyFont="1" applyBorder="1" applyAlignment="1">
      <alignment horizontal="center" vertical="center" wrapText="1"/>
    </xf>
    <xf numFmtId="1" fontId="11" fillId="0" borderId="14" xfId="0" applyNumberFormat="1" applyFont="1" applyBorder="1" applyAlignment="1">
      <alignment horizontal="center" vertical="center" wrapText="1"/>
    </xf>
    <xf numFmtId="164" fontId="11" fillId="0" borderId="12" xfId="0" applyNumberFormat="1" applyFont="1" applyBorder="1" applyAlignment="1">
      <alignment horizontal="center" vertical="center" wrapText="1"/>
    </xf>
    <xf numFmtId="0" fontId="11" fillId="0" borderId="12" xfId="0" applyFont="1" applyBorder="1" applyAlignment="1">
      <alignment horizontal="center" vertical="center" wrapText="1"/>
    </xf>
    <xf numFmtId="1" fontId="11" fillId="0" borderId="51" xfId="0" applyNumberFormat="1" applyFont="1" applyBorder="1" applyAlignment="1" applyProtection="1">
      <alignment horizontal="center" vertical="center"/>
    </xf>
    <xf numFmtId="0" fontId="11" fillId="0" borderId="14" xfId="0" applyFont="1" applyFill="1" applyBorder="1" applyAlignment="1">
      <alignment horizontal="center" vertical="center" wrapText="1"/>
    </xf>
    <xf numFmtId="1" fontId="11" fillId="0" borderId="14" xfId="0" applyNumberFormat="1" applyFont="1" applyFill="1" applyBorder="1" applyAlignment="1">
      <alignment horizontal="center" vertical="center" wrapText="1"/>
    </xf>
    <xf numFmtId="1" fontId="11" fillId="0" borderId="0" xfId="0" applyNumberFormat="1" applyFont="1" applyFill="1" applyAlignment="1">
      <alignment horizontal="center" vertical="center" wrapText="1"/>
    </xf>
    <xf numFmtId="166" fontId="9" fillId="0" borderId="51" xfId="0" applyNumberFormat="1" applyFont="1" applyBorder="1" applyAlignment="1" applyProtection="1">
      <alignment horizontal="center" vertical="center"/>
    </xf>
    <xf numFmtId="3" fontId="11" fillId="0" borderId="9" xfId="0" applyNumberFormat="1" applyFont="1" applyBorder="1" applyAlignment="1" applyProtection="1">
      <alignment horizontal="center" wrapText="1"/>
      <protection locked="0"/>
    </xf>
    <xf numFmtId="166" fontId="11" fillId="0" borderId="9" xfId="0" applyNumberFormat="1" applyFont="1" applyBorder="1" applyAlignment="1" applyProtection="1">
      <alignment horizontal="center"/>
      <protection locked="0"/>
    </xf>
    <xf numFmtId="1" fontId="2" fillId="2" borderId="14" xfId="0" applyNumberFormat="1" applyFont="1" applyFill="1" applyBorder="1" applyAlignment="1">
      <alignment horizontal="center" vertical="center" wrapText="1"/>
    </xf>
    <xf numFmtId="1" fontId="2" fillId="2" borderId="15" xfId="0" applyNumberFormat="1" applyFont="1" applyFill="1" applyBorder="1" applyAlignment="1">
      <alignment horizontal="center" vertical="center" wrapText="1"/>
    </xf>
    <xf numFmtId="0" fontId="22" fillId="3" borderId="1" xfId="0" applyFont="1" applyFill="1" applyBorder="1" applyAlignment="1">
      <alignment horizontal="center" vertical="center" wrapText="1"/>
    </xf>
    <xf numFmtId="0" fontId="22" fillId="3" borderId="6" xfId="0" applyFont="1" applyFill="1" applyBorder="1" applyAlignment="1">
      <alignment horizontal="center" vertical="center" wrapText="1"/>
    </xf>
    <xf numFmtId="1" fontId="22" fillId="3" borderId="6" xfId="0" applyNumberFormat="1" applyFont="1" applyFill="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1" fontId="22" fillId="0" borderId="9" xfId="0" applyNumberFormat="1" applyFont="1" applyBorder="1" applyAlignment="1">
      <alignment horizontal="center" vertical="center" wrapText="1"/>
    </xf>
    <xf numFmtId="1" fontId="22" fillId="0" borderId="12" xfId="0" applyNumberFormat="1" applyFont="1" applyBorder="1" applyAlignment="1">
      <alignment horizontal="center" vertical="center" wrapText="1"/>
    </xf>
    <xf numFmtId="1" fontId="22" fillId="0" borderId="12" xfId="0" applyNumberFormat="1" applyFont="1" applyFill="1" applyBorder="1" applyAlignment="1">
      <alignment horizontal="center" vertical="center" wrapText="1"/>
    </xf>
    <xf numFmtId="0" fontId="5" fillId="0" borderId="21" xfId="0" applyFont="1" applyBorder="1" applyAlignment="1">
      <alignment horizontal="center" vertical="center"/>
    </xf>
    <xf numFmtId="0" fontId="5" fillId="0" borderId="16" xfId="0" applyFont="1" applyBorder="1" applyAlignment="1">
      <alignment horizontal="center" vertical="center" wrapText="1"/>
    </xf>
    <xf numFmtId="1" fontId="22" fillId="0" borderId="16" xfId="0" applyNumberFormat="1" applyFont="1" applyBorder="1" applyAlignment="1">
      <alignment horizontal="center" vertical="center" wrapText="1"/>
    </xf>
    <xf numFmtId="1" fontId="22" fillId="0" borderId="12" xfId="0" applyNumberFormat="1" applyFont="1" applyFill="1" applyBorder="1" applyAlignment="1">
      <alignment horizontal="center" vertical="center"/>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1" fontId="22" fillId="0" borderId="14" xfId="0" applyNumberFormat="1" applyFont="1" applyBorder="1" applyAlignment="1">
      <alignment horizontal="center"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1" fontId="22" fillId="0" borderId="9" xfId="0" applyNumberFormat="1" applyFont="1" applyBorder="1" applyAlignment="1">
      <alignment horizontal="center" vertical="center"/>
    </xf>
    <xf numFmtId="0" fontId="5" fillId="0" borderId="9" xfId="0" applyNumberFormat="1" applyFont="1" applyBorder="1" applyAlignment="1">
      <alignment horizontal="center" vertical="center"/>
    </xf>
    <xf numFmtId="3" fontId="5" fillId="0" borderId="9" xfId="0" applyNumberFormat="1"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1" fontId="22" fillId="0" borderId="14" xfId="0" applyNumberFormat="1" applyFont="1" applyBorder="1" applyAlignment="1">
      <alignment horizontal="center" vertical="center"/>
    </xf>
    <xf numFmtId="0" fontId="25" fillId="0" borderId="9" xfId="0" applyFont="1" applyBorder="1" applyAlignment="1">
      <alignment horizontal="center" vertical="center" wrapText="1"/>
    </xf>
    <xf numFmtId="1" fontId="26" fillId="0" borderId="9" xfId="0" applyNumberFormat="1" applyFont="1" applyBorder="1" applyAlignment="1">
      <alignment horizontal="center" vertical="center" wrapText="1"/>
    </xf>
    <xf numFmtId="0" fontId="25" fillId="0" borderId="9" xfId="0" applyFont="1" applyBorder="1" applyAlignment="1">
      <alignment horizontal="center" vertical="center"/>
    </xf>
    <xf numFmtId="1" fontId="26" fillId="0" borderId="9" xfId="0" applyNumberFormat="1" applyFont="1" applyBorder="1" applyAlignment="1">
      <alignment horizontal="center" vertical="center"/>
    </xf>
    <xf numFmtId="0" fontId="21" fillId="0" borderId="9" xfId="0" applyFont="1" applyBorder="1" applyAlignment="1">
      <alignment horizontal="center" vertical="center" wrapText="1"/>
    </xf>
    <xf numFmtId="1" fontId="23" fillId="0" borderId="9" xfId="0" applyNumberFormat="1" applyFont="1" applyBorder="1" applyAlignment="1">
      <alignment horizontal="center" vertical="center" wrapText="1"/>
    </xf>
    <xf numFmtId="0" fontId="21" fillId="0" borderId="9" xfId="0" applyFont="1" applyBorder="1" applyAlignment="1">
      <alignment horizontal="center" vertical="center"/>
    </xf>
    <xf numFmtId="1" fontId="23" fillId="0" borderId="9" xfId="0" applyNumberFormat="1" applyFont="1" applyBorder="1" applyAlignment="1">
      <alignment horizontal="center" vertical="center"/>
    </xf>
    <xf numFmtId="0" fontId="21" fillId="0" borderId="13" xfId="0" applyFont="1" applyFill="1" applyBorder="1" applyAlignment="1">
      <alignment horizontal="center" vertical="center" wrapText="1"/>
    </xf>
    <xf numFmtId="0" fontId="21" fillId="0" borderId="14" xfId="0" applyFont="1" applyBorder="1" applyAlignment="1">
      <alignment horizontal="center" vertical="center" wrapText="1"/>
    </xf>
    <xf numFmtId="0" fontId="21" fillId="0" borderId="14" xfId="0" applyFont="1" applyBorder="1" applyAlignment="1">
      <alignment horizontal="center" vertical="center"/>
    </xf>
    <xf numFmtId="1" fontId="23" fillId="0" borderId="14" xfId="0" applyNumberFormat="1" applyFont="1" applyBorder="1" applyAlignment="1">
      <alignment horizontal="center" vertical="center"/>
    </xf>
    <xf numFmtId="1" fontId="23" fillId="0" borderId="9" xfId="0" applyNumberFormat="1" applyFont="1" applyFill="1" applyBorder="1" applyAlignment="1">
      <alignment horizontal="center" vertical="center" wrapText="1"/>
    </xf>
    <xf numFmtId="3" fontId="21" fillId="0" borderId="9" xfId="0" applyNumberFormat="1" applyFont="1" applyFill="1" applyBorder="1" applyAlignment="1">
      <alignment horizontal="center" vertical="center" wrapText="1"/>
    </xf>
    <xf numFmtId="0" fontId="21" fillId="0" borderId="13" xfId="0" applyFont="1" applyBorder="1" applyAlignment="1">
      <alignment horizontal="center" vertical="center" wrapText="1"/>
    </xf>
    <xf numFmtId="1" fontId="23" fillId="0" borderId="12" xfId="0" applyNumberFormat="1" applyFont="1" applyFill="1" applyBorder="1" applyAlignment="1">
      <alignment horizontal="center" vertical="center" wrapText="1"/>
    </xf>
    <xf numFmtId="3" fontId="25" fillId="0" borderId="9" xfId="0" applyNumberFormat="1" applyFont="1" applyBorder="1" applyAlignment="1">
      <alignment horizontal="center" vertical="center"/>
    </xf>
    <xf numFmtId="0" fontId="21" fillId="0" borderId="16" xfId="0" applyFont="1" applyBorder="1" applyAlignment="1">
      <alignment horizontal="center" vertical="center" wrapText="1"/>
    </xf>
    <xf numFmtId="0" fontId="25" fillId="0" borderId="14" xfId="0" applyFont="1" applyBorder="1" applyAlignment="1">
      <alignment horizontal="center" vertical="center"/>
    </xf>
    <xf numFmtId="1" fontId="26" fillId="0" borderId="14" xfId="0" applyNumberFormat="1" applyFont="1" applyBorder="1" applyAlignment="1">
      <alignment horizontal="center" vertical="center"/>
    </xf>
    <xf numFmtId="1" fontId="2" fillId="0" borderId="9" xfId="0" applyNumberFormat="1" applyFont="1" applyBorder="1" applyAlignment="1">
      <alignment horizontal="center" vertical="center" wrapText="1"/>
    </xf>
    <xf numFmtId="1" fontId="2" fillId="0" borderId="12" xfId="0" applyNumberFormat="1" applyFont="1" applyFill="1" applyBorder="1" applyAlignment="1">
      <alignment horizontal="center" vertical="center"/>
    </xf>
    <xf numFmtId="1" fontId="2" fillId="0" borderId="14" xfId="0" applyNumberFormat="1" applyFont="1" applyBorder="1" applyAlignment="1">
      <alignment horizontal="center" vertical="center" wrapText="1"/>
    </xf>
    <xf numFmtId="0" fontId="21" fillId="0" borderId="32" xfId="0" applyFont="1" applyFill="1" applyBorder="1" applyAlignment="1">
      <alignment horizontal="center" vertical="center" wrapText="1"/>
    </xf>
    <xf numFmtId="0" fontId="19" fillId="0" borderId="9" xfId="0" applyFont="1" applyFill="1" applyBorder="1" applyAlignment="1">
      <alignment horizontal="center" vertical="center"/>
    </xf>
    <xf numFmtId="0" fontId="11" fillId="0" borderId="9" xfId="0" applyFont="1" applyBorder="1" applyAlignment="1">
      <alignment horizontal="center" vertical="center"/>
    </xf>
    <xf numFmtId="1" fontId="2" fillId="0" borderId="9" xfId="0" applyNumberFormat="1" applyFont="1" applyFill="1" applyBorder="1" applyAlignment="1">
      <alignment horizontal="center" vertical="center"/>
    </xf>
    <xf numFmtId="166" fontId="25" fillId="0" borderId="33" xfId="0" applyNumberFormat="1" applyFont="1" applyFill="1" applyBorder="1" applyAlignment="1" applyProtection="1">
      <alignment horizontal="center" vertical="center"/>
      <protection locked="0"/>
    </xf>
    <xf numFmtId="0" fontId="21" fillId="0" borderId="9" xfId="0" applyFont="1" applyFill="1" applyBorder="1" applyAlignment="1">
      <alignment horizontal="center" vertical="center"/>
    </xf>
    <xf numFmtId="1" fontId="23" fillId="0" borderId="9" xfId="0" applyNumberFormat="1" applyFont="1" applyFill="1" applyBorder="1" applyAlignment="1">
      <alignment horizontal="center" vertical="center"/>
    </xf>
    <xf numFmtId="0" fontId="23" fillId="0" borderId="9" xfId="0" applyFont="1" applyBorder="1" applyAlignment="1">
      <alignment horizontal="center" vertical="center"/>
    </xf>
    <xf numFmtId="0" fontId="21" fillId="0" borderId="14" xfId="0" applyFont="1" applyFill="1" applyBorder="1" applyAlignment="1">
      <alignment horizontal="center" vertical="center"/>
    </xf>
    <xf numFmtId="1" fontId="23" fillId="0" borderId="14" xfId="0" applyNumberFormat="1" applyFont="1" applyFill="1" applyBorder="1" applyAlignment="1">
      <alignment horizontal="center" vertical="center"/>
    </xf>
    <xf numFmtId="1" fontId="23" fillId="0" borderId="15" xfId="0" applyNumberFormat="1" applyFont="1" applyFill="1" applyBorder="1" applyAlignment="1">
      <alignment horizontal="center" vertical="center"/>
    </xf>
    <xf numFmtId="0" fontId="2" fillId="2" borderId="25" xfId="0" applyFont="1" applyFill="1" applyBorder="1" applyAlignment="1">
      <alignment horizontal="center" vertical="center"/>
    </xf>
    <xf numFmtId="0" fontId="2" fillId="2" borderId="26" xfId="0" applyFont="1" applyFill="1" applyBorder="1" applyAlignment="1">
      <alignment horizontal="center" vertical="center" wrapText="1"/>
    </xf>
    <xf numFmtId="0" fontId="2" fillId="2" borderId="37" xfId="0" applyFont="1" applyFill="1" applyBorder="1" applyAlignment="1">
      <alignment horizontal="center" vertical="center" wrapText="1"/>
    </xf>
    <xf numFmtId="171" fontId="11" fillId="0" borderId="9" xfId="0" applyNumberFormat="1" applyFont="1" applyBorder="1" applyAlignment="1">
      <alignment horizontal="center" vertical="center" wrapText="1"/>
    </xf>
    <xf numFmtId="171" fontId="2" fillId="0" borderId="12" xfId="0" applyNumberFormat="1" applyFont="1" applyBorder="1" applyAlignment="1">
      <alignment horizontal="center" vertical="center" wrapText="1"/>
    </xf>
    <xf numFmtId="171" fontId="11" fillId="0" borderId="9" xfId="0" applyNumberFormat="1" applyFont="1" applyFill="1" applyBorder="1" applyAlignment="1">
      <alignment horizontal="center" vertical="center" wrapText="1"/>
    </xf>
    <xf numFmtId="171" fontId="2" fillId="0" borderId="12" xfId="0" applyNumberFormat="1" applyFont="1" applyFill="1" applyBorder="1" applyAlignment="1">
      <alignment horizontal="center" vertical="center" wrapText="1"/>
    </xf>
    <xf numFmtId="171" fontId="11" fillId="0" borderId="9" xfId="0" applyNumberFormat="1" applyFont="1" applyBorder="1" applyAlignment="1">
      <alignment horizontal="center" vertical="center"/>
    </xf>
    <xf numFmtId="171" fontId="2" fillId="0" borderId="12" xfId="0" applyNumberFormat="1" applyFont="1" applyBorder="1" applyAlignment="1">
      <alignment horizontal="center" vertical="center"/>
    </xf>
    <xf numFmtId="171" fontId="11" fillId="0" borderId="14" xfId="0" applyNumberFormat="1" applyFont="1" applyBorder="1" applyAlignment="1">
      <alignment horizontal="center" vertical="center"/>
    </xf>
    <xf numFmtId="171" fontId="2" fillId="0" borderId="15" xfId="0" applyNumberFormat="1" applyFont="1" applyBorder="1" applyAlignment="1">
      <alignment horizontal="center" vertical="center"/>
    </xf>
    <xf numFmtId="171" fontId="11" fillId="0" borderId="14" xfId="0" applyNumberFormat="1" applyFont="1" applyBorder="1" applyAlignment="1">
      <alignment horizontal="center" vertical="center" wrapText="1"/>
    </xf>
    <xf numFmtId="0" fontId="11" fillId="0" borderId="35" xfId="0" applyFont="1" applyFill="1" applyBorder="1" applyAlignment="1">
      <alignment horizontal="center" vertical="center" wrapText="1"/>
    </xf>
    <xf numFmtId="0" fontId="11" fillId="0" borderId="13" xfId="0" applyFont="1" applyFill="1" applyBorder="1" applyAlignment="1">
      <alignment horizontal="center" vertical="center" wrapText="1"/>
    </xf>
    <xf numFmtId="171" fontId="2" fillId="0" borderId="17" xfId="0" applyNumberFormat="1" applyFont="1" applyBorder="1" applyAlignment="1">
      <alignment horizontal="center" vertical="center"/>
    </xf>
    <xf numFmtId="171" fontId="9" fillId="0" borderId="9" xfId="0" applyNumberFormat="1" applyFont="1" applyBorder="1" applyAlignment="1">
      <alignment horizontal="center" vertical="center"/>
    </xf>
    <xf numFmtId="171" fontId="11" fillId="0" borderId="0" xfId="0" applyNumberFormat="1" applyFont="1" applyBorder="1" applyAlignment="1">
      <alignment horizontal="center" vertical="center" wrapText="1"/>
    </xf>
    <xf numFmtId="171" fontId="11" fillId="0" borderId="16" xfId="0" applyNumberFormat="1" applyFont="1" applyBorder="1" applyAlignment="1">
      <alignment horizontal="center" vertical="center" wrapText="1"/>
    </xf>
    <xf numFmtId="171" fontId="2" fillId="0" borderId="15" xfId="0" applyNumberFormat="1" applyFont="1" applyBorder="1" applyAlignment="1">
      <alignment horizontal="center" vertical="center" wrapText="1"/>
    </xf>
    <xf numFmtId="0" fontId="23" fillId="3" borderId="1" xfId="0" applyFont="1" applyFill="1" applyBorder="1" applyAlignment="1">
      <alignment horizontal="center" vertical="center" wrapText="1"/>
    </xf>
    <xf numFmtId="171" fontId="23" fillId="3" borderId="6" xfId="0" applyNumberFormat="1" applyFont="1" applyFill="1" applyBorder="1" applyAlignment="1">
      <alignment horizontal="center" vertical="center" wrapText="1"/>
    </xf>
    <xf numFmtId="1" fontId="23" fillId="3" borderId="6" xfId="0" applyNumberFormat="1" applyFont="1" applyFill="1" applyBorder="1" applyAlignment="1">
      <alignment horizontal="center" vertical="center" wrapText="1"/>
    </xf>
    <xf numFmtId="1" fontId="23" fillId="3" borderId="7" xfId="0" applyNumberFormat="1" applyFont="1" applyFill="1" applyBorder="1" applyAlignment="1">
      <alignment horizontal="center" vertical="center" wrapText="1"/>
    </xf>
    <xf numFmtId="171" fontId="21" fillId="0" borderId="9" xfId="0" applyNumberFormat="1" applyFont="1" applyFill="1" applyBorder="1" applyAlignment="1">
      <alignment horizontal="center" vertical="center"/>
    </xf>
    <xf numFmtId="2" fontId="23" fillId="3" borderId="6" xfId="0" applyNumberFormat="1" applyFont="1" applyFill="1" applyBorder="1" applyAlignment="1">
      <alignment horizontal="center" vertical="center" wrapText="1"/>
    </xf>
    <xf numFmtId="171" fontId="21" fillId="0" borderId="16" xfId="0" applyNumberFormat="1" applyFont="1" applyFill="1" applyBorder="1" applyAlignment="1">
      <alignment horizontal="center" vertical="center" wrapText="1"/>
    </xf>
    <xf numFmtId="0" fontId="23" fillId="3" borderId="6" xfId="0" applyFont="1" applyFill="1" applyBorder="1" applyAlignment="1">
      <alignment horizontal="center" vertical="center" wrapText="1"/>
    </xf>
    <xf numFmtId="171" fontId="23" fillId="3" borderId="36" xfId="0" applyNumberFormat="1" applyFont="1" applyFill="1" applyBorder="1" applyAlignment="1">
      <alignment horizontal="center" vertical="center" wrapText="1"/>
    </xf>
    <xf numFmtId="2" fontId="23" fillId="3" borderId="36" xfId="0" applyNumberFormat="1"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6" fillId="0" borderId="51" xfId="0" applyFont="1" applyBorder="1" applyAlignment="1">
      <alignment horizontal="center" vertical="center" wrapText="1"/>
    </xf>
    <xf numFmtId="0" fontId="23" fillId="3" borderId="25" xfId="0" applyFont="1" applyFill="1" applyBorder="1" applyAlignment="1">
      <alignment horizontal="center" vertical="center" wrapText="1"/>
    </xf>
    <xf numFmtId="171" fontId="23" fillId="3" borderId="26" xfId="0" applyNumberFormat="1" applyFont="1" applyFill="1" applyBorder="1" applyAlignment="1">
      <alignment horizontal="center" vertical="center" wrapText="1"/>
    </xf>
    <xf numFmtId="0" fontId="9" fillId="0" borderId="12" xfId="0" applyFont="1" applyBorder="1" applyAlignment="1">
      <alignment horizontal="center" vertical="center" wrapText="1"/>
    </xf>
    <xf numFmtId="2" fontId="11" fillId="0" borderId="9" xfId="0" applyNumberFormat="1" applyFont="1" applyBorder="1" applyAlignment="1">
      <alignment horizontal="center" vertical="center" wrapText="1"/>
    </xf>
    <xf numFmtId="2" fontId="11" fillId="0" borderId="14" xfId="0" applyNumberFormat="1" applyFont="1" applyBorder="1" applyAlignment="1">
      <alignment horizontal="center" vertical="center" wrapText="1"/>
    </xf>
    <xf numFmtId="0" fontId="13" fillId="0" borderId="14" xfId="0" applyFont="1" applyBorder="1" applyAlignment="1">
      <alignment horizontal="center" vertical="center" wrapText="1"/>
    </xf>
    <xf numFmtId="0" fontId="9" fillId="0" borderId="15" xfId="0" applyFont="1" applyBorder="1" applyAlignment="1">
      <alignment horizontal="center" vertical="center" wrapText="1"/>
    </xf>
    <xf numFmtId="2" fontId="11" fillId="0" borderId="9" xfId="0" applyNumberFormat="1" applyFont="1" applyFill="1" applyBorder="1" applyAlignment="1">
      <alignment horizontal="center" vertical="center" wrapText="1"/>
    </xf>
    <xf numFmtId="1" fontId="13" fillId="0" borderId="9" xfId="0" applyNumberFormat="1" applyFont="1" applyFill="1" applyBorder="1" applyAlignment="1">
      <alignment horizontal="center" vertical="center" wrapText="1"/>
    </xf>
    <xf numFmtId="1" fontId="13" fillId="0" borderId="45" xfId="0" applyNumberFormat="1" applyFont="1" applyFill="1" applyBorder="1" applyAlignment="1">
      <alignment horizontal="center" vertical="center" wrapText="1"/>
    </xf>
    <xf numFmtId="0" fontId="9" fillId="0" borderId="20" xfId="0" applyFont="1" applyBorder="1" applyAlignment="1">
      <alignment horizontal="center" vertical="center" wrapText="1"/>
    </xf>
    <xf numFmtId="2" fontId="11" fillId="0" borderId="68" xfId="0" applyNumberFormat="1" applyFont="1" applyFill="1" applyBorder="1" applyAlignment="1">
      <alignment horizontal="center" vertical="center" wrapText="1"/>
    </xf>
    <xf numFmtId="0" fontId="9" fillId="0" borderId="12" xfId="0" applyFont="1" applyFill="1" applyBorder="1" applyAlignment="1">
      <alignment horizontal="center" vertical="center" wrapText="1"/>
    </xf>
    <xf numFmtId="2" fontId="11" fillId="0" borderId="9" xfId="0" applyNumberFormat="1" applyFont="1" applyFill="1" applyBorder="1" applyAlignment="1">
      <alignment horizontal="center" vertical="center"/>
    </xf>
    <xf numFmtId="0" fontId="11" fillId="0" borderId="33" xfId="0" applyFont="1" applyBorder="1" applyAlignment="1">
      <alignment horizontal="center" vertical="center" wrapText="1"/>
    </xf>
    <xf numFmtId="2" fontId="11" fillId="0" borderId="16" xfId="0" applyNumberFormat="1" applyFont="1" applyBorder="1" applyAlignment="1">
      <alignment horizontal="center" vertical="center" wrapText="1"/>
    </xf>
    <xf numFmtId="2" fontId="9" fillId="0" borderId="9" xfId="0" applyNumberFormat="1" applyFont="1" applyBorder="1" applyAlignment="1">
      <alignment horizontal="center" vertical="center" wrapText="1"/>
    </xf>
    <xf numFmtId="2" fontId="11" fillId="0" borderId="20" xfId="0" applyNumberFormat="1" applyFont="1" applyBorder="1" applyAlignment="1">
      <alignment horizontal="center" vertical="center" wrapText="1"/>
    </xf>
    <xf numFmtId="0" fontId="9" fillId="0" borderId="18" xfId="0" applyFont="1" applyBorder="1" applyAlignment="1">
      <alignment horizontal="center" vertical="center" wrapText="1"/>
    </xf>
    <xf numFmtId="2" fontId="11" fillId="0" borderId="9" xfId="0" applyNumberFormat="1" applyFont="1" applyBorder="1" applyAlignment="1">
      <alignment horizontal="center" vertical="center"/>
    </xf>
    <xf numFmtId="2" fontId="11" fillId="0" borderId="0" xfId="0" applyNumberFormat="1" applyFont="1" applyBorder="1" applyAlignment="1">
      <alignment horizontal="center" vertical="center"/>
    </xf>
    <xf numFmtId="0" fontId="11" fillId="0" borderId="46" xfId="0" applyFont="1" applyBorder="1" applyAlignment="1">
      <alignment horizontal="center" vertical="center"/>
    </xf>
    <xf numFmtId="0" fontId="9" fillId="0" borderId="47" xfId="0" applyFont="1" applyBorder="1" applyAlignment="1">
      <alignment horizontal="center" vertical="center"/>
    </xf>
    <xf numFmtId="2" fontId="11" fillId="0" borderId="18" xfId="0" applyNumberFormat="1" applyFont="1" applyBorder="1" applyAlignment="1">
      <alignment horizontal="center" vertical="center" wrapText="1"/>
    </xf>
    <xf numFmtId="0" fontId="11" fillId="0" borderId="46" xfId="0" applyFont="1" applyBorder="1" applyAlignment="1">
      <alignment horizontal="center" vertical="center" wrapText="1"/>
    </xf>
    <xf numFmtId="2" fontId="11" fillId="0" borderId="48" xfId="0" applyNumberFormat="1" applyFont="1" applyBorder="1" applyAlignment="1">
      <alignment horizontal="center" vertical="center" wrapText="1"/>
    </xf>
    <xf numFmtId="1" fontId="11" fillId="0" borderId="46" xfId="0" applyNumberFormat="1" applyFont="1" applyBorder="1" applyAlignment="1">
      <alignment horizontal="center" vertical="center" wrapText="1"/>
    </xf>
    <xf numFmtId="0" fontId="9" fillId="0" borderId="45" xfId="0" applyFont="1" applyBorder="1" applyAlignment="1">
      <alignment horizontal="center" vertical="center" wrapText="1"/>
    </xf>
    <xf numFmtId="2" fontId="11" fillId="0" borderId="49" xfId="0" applyNumberFormat="1" applyFont="1" applyBorder="1" applyAlignment="1">
      <alignment horizontal="center" vertical="center" wrapText="1"/>
    </xf>
    <xf numFmtId="2" fontId="11" fillId="0" borderId="50" xfId="0" applyNumberFormat="1" applyFont="1" applyBorder="1" applyAlignment="1">
      <alignment horizontal="center" vertical="center" wrapText="1"/>
    </xf>
    <xf numFmtId="0" fontId="9" fillId="0" borderId="53" xfId="0" applyFont="1" applyBorder="1" applyAlignment="1">
      <alignment horizontal="center" vertical="center" wrapText="1"/>
    </xf>
    <xf numFmtId="0" fontId="11" fillId="0" borderId="52" xfId="0" applyFont="1" applyBorder="1" applyAlignment="1">
      <alignment horizontal="center" vertical="center"/>
    </xf>
    <xf numFmtId="0" fontId="11" fillId="0" borderId="0" xfId="0" applyFont="1" applyAlignment="1">
      <alignment horizontal="center" vertical="center"/>
    </xf>
    <xf numFmtId="0" fontId="9" fillId="0" borderId="33" xfId="0" applyFont="1" applyBorder="1" applyAlignment="1">
      <alignment horizontal="center" vertical="center" wrapText="1"/>
    </xf>
    <xf numFmtId="172" fontId="9" fillId="0" borderId="33" xfId="0" applyNumberFormat="1" applyFont="1" applyBorder="1" applyAlignment="1">
      <alignment horizontal="center" vertical="center" wrapText="1"/>
    </xf>
    <xf numFmtId="0" fontId="11" fillId="0" borderId="20" xfId="0" applyFont="1" applyBorder="1" applyAlignment="1">
      <alignment horizontal="center" vertical="center" wrapText="1"/>
    </xf>
    <xf numFmtId="0" fontId="2" fillId="2" borderId="14" xfId="0" applyFont="1" applyFill="1" applyBorder="1" applyAlignment="1">
      <alignment horizontal="center" vertical="center" textRotation="90" wrapText="1"/>
    </xf>
    <xf numFmtId="0" fontId="2" fillId="2" borderId="15" xfId="0" applyFont="1" applyFill="1" applyBorder="1" applyAlignment="1">
      <alignment horizontal="center" vertical="center" textRotation="90" wrapText="1"/>
    </xf>
    <xf numFmtId="0" fontId="2" fillId="3" borderId="6" xfId="0" applyFont="1" applyFill="1" applyBorder="1" applyAlignment="1">
      <alignment horizontal="center" vertical="center" wrapText="1"/>
    </xf>
    <xf numFmtId="0" fontId="11" fillId="0" borderId="9" xfId="0" applyFont="1" applyBorder="1" applyAlignment="1">
      <alignment horizontal="left" vertical="center" wrapText="1"/>
    </xf>
    <xf numFmtId="0" fontId="13" fillId="0" borderId="9" xfId="0" applyFont="1" applyBorder="1" applyAlignment="1">
      <alignment horizontal="center" vertical="center"/>
    </xf>
    <xf numFmtId="0" fontId="15" fillId="0" borderId="9" xfId="0" applyFont="1" applyBorder="1" applyAlignment="1">
      <alignment horizontal="center" vertical="center"/>
    </xf>
    <xf numFmtId="0" fontId="13" fillId="0" borderId="12" xfId="0" applyFont="1" applyBorder="1" applyAlignment="1">
      <alignment horizontal="center" vertical="center"/>
    </xf>
    <xf numFmtId="0" fontId="15" fillId="0" borderId="12" xfId="0" applyFont="1" applyBorder="1" applyAlignment="1">
      <alignment horizontal="center" vertical="center"/>
    </xf>
    <xf numFmtId="0" fontId="11" fillId="0" borderId="9" xfId="0" applyFont="1" applyFill="1" applyBorder="1" applyAlignment="1">
      <alignment horizontal="left" vertical="center" wrapText="1"/>
    </xf>
    <xf numFmtId="0" fontId="11" fillId="0" borderId="9" xfId="0" applyFont="1" applyFill="1" applyBorder="1" applyAlignment="1">
      <alignment vertical="center" wrapText="1"/>
    </xf>
    <xf numFmtId="0" fontId="11" fillId="0" borderId="12" xfId="0" applyFont="1" applyFill="1" applyBorder="1" applyAlignment="1">
      <alignment vertical="center" wrapText="1"/>
    </xf>
    <xf numFmtId="0" fontId="2" fillId="0" borderId="8" xfId="0" applyFont="1" applyBorder="1" applyAlignment="1">
      <alignment horizontal="center" vertical="center" wrapText="1"/>
    </xf>
    <xf numFmtId="0" fontId="11" fillId="0" borderId="12" xfId="0" applyFont="1" applyBorder="1" applyAlignment="1">
      <alignment vertical="center" wrapText="1"/>
    </xf>
    <xf numFmtId="0" fontId="13" fillId="0" borderId="9" xfId="0" applyFont="1" applyFill="1" applyBorder="1" applyAlignment="1">
      <alignment horizontal="center" vertical="center"/>
    </xf>
    <xf numFmtId="0" fontId="15" fillId="0" borderId="9" xfId="0" applyFont="1" applyFill="1" applyBorder="1" applyAlignment="1">
      <alignment horizontal="center" vertical="center"/>
    </xf>
    <xf numFmtId="0" fontId="13" fillId="0" borderId="12" xfId="0" applyFont="1" applyFill="1" applyBorder="1" applyAlignment="1">
      <alignment horizontal="center" vertical="center"/>
    </xf>
    <xf numFmtId="0" fontId="11" fillId="0" borderId="19" xfId="0" applyFont="1" applyBorder="1" applyAlignment="1">
      <alignment vertical="center" wrapText="1"/>
    </xf>
    <xf numFmtId="0" fontId="11" fillId="0" borderId="19" xfId="0" applyFont="1" applyBorder="1" applyAlignment="1">
      <alignment horizontal="left" vertical="center" wrapText="1"/>
    </xf>
    <xf numFmtId="0" fontId="11" fillId="0" borderId="18" xfId="0" applyFont="1" applyBorder="1" applyAlignment="1">
      <alignment horizontal="left" vertical="center" wrapText="1"/>
    </xf>
    <xf numFmtId="0" fontId="11" fillId="0" borderId="36" xfId="0" applyFont="1" applyBorder="1" applyAlignment="1">
      <alignment horizontal="center" vertical="center" wrapText="1"/>
    </xf>
    <xf numFmtId="0" fontId="11" fillId="0" borderId="36" xfId="0" applyFont="1" applyBorder="1" applyAlignment="1">
      <alignment horizontal="left" vertical="center" wrapText="1"/>
    </xf>
    <xf numFmtId="0" fontId="13" fillId="0" borderId="36" xfId="0" applyFont="1" applyBorder="1" applyAlignment="1">
      <alignment horizontal="center" vertical="center"/>
    </xf>
    <xf numFmtId="0" fontId="15" fillId="0" borderId="36" xfId="0" applyFont="1" applyBorder="1" applyAlignment="1">
      <alignment horizontal="center" vertical="center"/>
    </xf>
    <xf numFmtId="0" fontId="13" fillId="0" borderId="42" xfId="0" applyFont="1" applyBorder="1" applyAlignment="1">
      <alignment horizontal="center" vertical="center"/>
    </xf>
    <xf numFmtId="0" fontId="2" fillId="0" borderId="21" xfId="0" applyFont="1" applyBorder="1" applyAlignment="1">
      <alignment horizontal="center" vertical="center" wrapText="1"/>
    </xf>
    <xf numFmtId="0" fontId="13" fillId="0" borderId="36" xfId="0" applyFont="1" applyBorder="1" applyAlignment="1">
      <alignment horizontal="center" vertical="center" wrapText="1"/>
    </xf>
    <xf numFmtId="0" fontId="15" fillId="0" borderId="36" xfId="0" applyFont="1" applyBorder="1" applyAlignment="1">
      <alignment horizontal="center" vertical="center" wrapText="1"/>
    </xf>
    <xf numFmtId="0" fontId="13" fillId="0" borderId="42" xfId="0" applyFont="1" applyBorder="1" applyAlignment="1">
      <alignment horizontal="center" vertical="center" wrapText="1"/>
    </xf>
    <xf numFmtId="0" fontId="11" fillId="0" borderId="16" xfId="0" applyFont="1" applyBorder="1" applyAlignment="1">
      <alignment horizontal="left" vertical="center" wrapText="1"/>
    </xf>
    <xf numFmtId="0" fontId="13" fillId="0" borderId="16" xfId="0" applyFont="1" applyBorder="1" applyAlignment="1">
      <alignment horizontal="center" vertical="center" wrapText="1"/>
    </xf>
    <xf numFmtId="0" fontId="9" fillId="0" borderId="9" xfId="0" applyFont="1" applyBorder="1" applyAlignment="1">
      <alignment horizontal="left" vertical="center" wrapText="1"/>
    </xf>
    <xf numFmtId="0" fontId="15" fillId="0" borderId="9" xfId="0" applyFont="1" applyBorder="1" applyAlignment="1">
      <alignment horizontal="center" vertical="center" textRotation="90" wrapText="1"/>
    </xf>
    <xf numFmtId="0" fontId="15" fillId="0" borderId="12" xfId="0" applyFont="1" applyBorder="1" applyAlignment="1">
      <alignment horizontal="center" vertical="center" textRotation="90" wrapText="1"/>
    </xf>
    <xf numFmtId="0" fontId="2" fillId="0" borderId="21" xfId="0" applyFont="1" applyFill="1" applyBorder="1" applyAlignment="1">
      <alignment horizontal="center" vertical="center" wrapText="1"/>
    </xf>
    <xf numFmtId="0" fontId="9" fillId="0" borderId="9" xfId="0" applyFont="1" applyFill="1" applyBorder="1" applyAlignment="1">
      <alignment horizontal="left" vertical="center" wrapText="1"/>
    </xf>
    <xf numFmtId="0" fontId="15" fillId="0" borderId="12" xfId="0" applyFont="1" applyFill="1" applyBorder="1" applyAlignment="1">
      <alignment horizontal="center" vertical="center" wrapText="1"/>
    </xf>
    <xf numFmtId="0" fontId="9" fillId="0" borderId="0" xfId="0" applyFont="1" applyBorder="1" applyAlignment="1">
      <alignment horizontal="left" vertical="center" wrapText="1"/>
    </xf>
    <xf numFmtId="0" fontId="13" fillId="4" borderId="9" xfId="0" applyFont="1" applyFill="1" applyBorder="1" applyAlignment="1">
      <alignment horizontal="center" vertical="center" wrapText="1"/>
    </xf>
    <xf numFmtId="0" fontId="15" fillId="4" borderId="9" xfId="0" applyFont="1" applyFill="1" applyBorder="1" applyAlignment="1">
      <alignment horizontal="center" vertical="center" wrapText="1"/>
    </xf>
    <xf numFmtId="0" fontId="2" fillId="0" borderId="35"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12" xfId="0" applyFont="1" applyBorder="1" applyAlignment="1">
      <alignment horizontal="center" vertical="center" wrapText="1"/>
    </xf>
    <xf numFmtId="0" fontId="11" fillId="0" borderId="36" xfId="0" applyFont="1" applyFill="1" applyBorder="1" applyAlignment="1">
      <alignment horizontal="center" vertical="center" wrapText="1"/>
    </xf>
    <xf numFmtId="0" fontId="11" fillId="0" borderId="36" xfId="0" applyFont="1" applyFill="1" applyBorder="1" applyAlignment="1">
      <alignment horizontal="left" vertical="center" wrapText="1"/>
    </xf>
    <xf numFmtId="0" fontId="13" fillId="0" borderId="36" xfId="0" applyFont="1" applyFill="1" applyBorder="1" applyAlignment="1">
      <alignment horizontal="center" vertical="center"/>
    </xf>
    <xf numFmtId="0" fontId="15" fillId="0" borderId="36" xfId="0" applyFont="1" applyFill="1" applyBorder="1" applyAlignment="1">
      <alignment horizontal="center" vertical="center"/>
    </xf>
    <xf numFmtId="0" fontId="15" fillId="0" borderId="42" xfId="0" applyFont="1" applyFill="1" applyBorder="1" applyAlignment="1">
      <alignment horizontal="center" vertical="center"/>
    </xf>
    <xf numFmtId="0" fontId="15" fillId="0" borderId="12" xfId="0" applyFont="1" applyFill="1" applyBorder="1" applyAlignment="1">
      <alignment horizontal="center" vertical="center"/>
    </xf>
    <xf numFmtId="0" fontId="11" fillId="5" borderId="9" xfId="0" applyFont="1" applyFill="1" applyBorder="1" applyAlignment="1">
      <alignment horizontal="center" vertical="center"/>
    </xf>
    <xf numFmtId="0" fontId="13" fillId="5" borderId="9" xfId="0" applyFont="1" applyFill="1" applyBorder="1" applyAlignment="1">
      <alignment horizontal="center" vertical="center"/>
    </xf>
    <xf numFmtId="0" fontId="15" fillId="5" borderId="9" xfId="0" applyFont="1" applyFill="1" applyBorder="1" applyAlignment="1">
      <alignment horizontal="center" vertical="center"/>
    </xf>
    <xf numFmtId="0" fontId="13" fillId="5" borderId="12" xfId="0" applyFont="1" applyFill="1" applyBorder="1" applyAlignment="1">
      <alignment horizontal="center" vertical="center"/>
    </xf>
    <xf numFmtId="0" fontId="15"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2" fillId="0" borderId="54" xfId="0" applyFont="1" applyBorder="1" applyAlignment="1">
      <alignment horizontal="center" vertical="center" wrapText="1"/>
    </xf>
    <xf numFmtId="0" fontId="9" fillId="0" borderId="36" xfId="0" applyFont="1" applyBorder="1" applyAlignment="1">
      <alignment horizontal="left" vertical="center" wrapText="1"/>
    </xf>
    <xf numFmtId="0" fontId="2" fillId="0" borderId="8" xfId="0" applyFont="1" applyBorder="1" applyAlignment="1">
      <alignment horizontal="center" vertical="center"/>
    </xf>
    <xf numFmtId="0" fontId="10" fillId="0" borderId="12" xfId="0" applyFont="1" applyBorder="1" applyAlignment="1">
      <alignment horizontal="center" vertical="center" wrapText="1"/>
    </xf>
    <xf numFmtId="0" fontId="11" fillId="0" borderId="14" xfId="0" applyFont="1" applyBorder="1" applyAlignment="1">
      <alignment horizontal="center"/>
    </xf>
    <xf numFmtId="0" fontId="9" fillId="0" borderId="14" xfId="0" applyFont="1" applyBorder="1" applyAlignment="1">
      <alignment horizontal="left" vertical="center" wrapText="1"/>
    </xf>
    <xf numFmtId="0" fontId="9" fillId="0" borderId="14" xfId="0" applyFont="1" applyBorder="1" applyAlignment="1">
      <alignment horizontal="center" vertical="center" wrapText="1"/>
    </xf>
    <xf numFmtId="0" fontId="9" fillId="0" borderId="14" xfId="0" applyFont="1" applyFill="1" applyBorder="1" applyAlignment="1">
      <alignment horizontal="center" vertical="center" wrapText="1"/>
    </xf>
    <xf numFmtId="0" fontId="2" fillId="6" borderId="16" xfId="0" applyFont="1" applyFill="1" applyBorder="1" applyAlignment="1">
      <alignment horizontal="center" vertical="center" textRotation="90" wrapText="1"/>
    </xf>
    <xf numFmtId="0" fontId="2" fillId="2" borderId="16" xfId="0" applyFont="1" applyFill="1" applyBorder="1" applyAlignment="1">
      <alignment horizontal="center" vertical="center" textRotation="90" wrapText="1"/>
    </xf>
    <xf numFmtId="0" fontId="11" fillId="4" borderId="9"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4" borderId="9" xfId="0" applyFont="1" applyFill="1" applyBorder="1" applyAlignment="1">
      <alignment vertical="center" wrapText="1"/>
    </xf>
    <xf numFmtId="0" fontId="11" fillId="4" borderId="12" xfId="0" applyFont="1" applyFill="1" applyBorder="1" applyAlignment="1">
      <alignment vertical="center" wrapText="1"/>
    </xf>
    <xf numFmtId="0" fontId="11" fillId="4" borderId="9" xfId="0" applyFont="1" applyFill="1" applyBorder="1" applyAlignment="1">
      <alignment horizontal="center" vertical="center" textRotation="90" wrapText="1"/>
    </xf>
    <xf numFmtId="0" fontId="11" fillId="4" borderId="12" xfId="0" applyFont="1" applyFill="1" applyBorder="1" applyAlignment="1">
      <alignment horizontal="center" vertical="center" textRotation="90" wrapText="1"/>
    </xf>
    <xf numFmtId="0" fontId="11" fillId="0" borderId="8" xfId="0" applyFont="1" applyBorder="1" applyAlignment="1">
      <alignment horizontal="center" vertical="center"/>
    </xf>
    <xf numFmtId="0" fontId="11" fillId="0" borderId="12" xfId="0" applyFont="1" applyBorder="1" applyAlignment="1">
      <alignment horizontal="center" vertical="center"/>
    </xf>
    <xf numFmtId="0" fontId="11" fillId="0" borderId="8" xfId="0" applyFont="1" applyFill="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21" fillId="0" borderId="12"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7" xfId="0" applyFont="1" applyBorder="1" applyAlignment="1">
      <alignment horizontal="center" vertical="center" wrapText="1"/>
    </xf>
    <xf numFmtId="0" fontId="21" fillId="0" borderId="9" xfId="0" applyFont="1" applyBorder="1" applyAlignment="1">
      <alignment vertical="center" wrapText="1"/>
    </xf>
    <xf numFmtId="0" fontId="21" fillId="0" borderId="15" xfId="0" applyFont="1" applyBorder="1" applyAlignment="1">
      <alignment horizontal="center" vertical="center" wrapText="1"/>
    </xf>
    <xf numFmtId="0" fontId="19" fillId="10" borderId="69" xfId="0" applyFont="1" applyFill="1" applyBorder="1" applyAlignment="1">
      <alignment horizontal="center" vertical="center" wrapText="1"/>
    </xf>
    <xf numFmtId="0" fontId="19" fillId="10" borderId="70" xfId="0" applyFont="1" applyFill="1" applyBorder="1" applyAlignment="1">
      <alignment horizontal="center" vertical="center" wrapText="1"/>
    </xf>
    <xf numFmtId="0" fontId="11" fillId="0" borderId="21" xfId="0" applyFont="1" applyBorder="1" applyAlignment="1">
      <alignment horizontal="center"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5" xfId="0" applyFont="1" applyFill="1" applyBorder="1" applyAlignment="1">
      <alignment horizontal="center" vertical="center" wrapText="1"/>
    </xf>
    <xf numFmtId="0" fontId="25" fillId="0" borderId="9" xfId="0" applyFont="1" applyBorder="1" applyAlignment="1">
      <alignment horizontal="left" vertical="center" wrapText="1"/>
    </xf>
    <xf numFmtId="0" fontId="26" fillId="0" borderId="9" xfId="0" applyFont="1" applyBorder="1" applyAlignment="1">
      <alignment horizontal="center" vertical="center"/>
    </xf>
    <xf numFmtId="14" fontId="24" fillId="0" borderId="9" xfId="0" applyNumberFormat="1" applyFont="1" applyBorder="1" applyAlignment="1">
      <alignment horizontal="center" vertical="center"/>
    </xf>
    <xf numFmtId="0" fontId="34" fillId="0" borderId="9"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12" xfId="0" applyFont="1" applyBorder="1" applyAlignment="1">
      <alignment horizontal="center" vertical="center" wrapText="1"/>
    </xf>
    <xf numFmtId="0" fontId="21" fillId="0" borderId="8" xfId="0" applyFont="1" applyBorder="1" applyAlignment="1">
      <alignment horizontal="center" vertical="center"/>
    </xf>
    <xf numFmtId="0" fontId="24" fillId="0" borderId="9" xfId="0" applyFont="1" applyBorder="1" applyAlignment="1">
      <alignment horizontal="center" vertical="center"/>
    </xf>
    <xf numFmtId="0" fontId="34" fillId="0" borderId="12" xfId="0" applyFont="1" applyBorder="1" applyAlignment="1">
      <alignment horizontal="center" vertical="center" wrapText="1"/>
    </xf>
    <xf numFmtId="14" fontId="24" fillId="0" borderId="9" xfId="0" applyNumberFormat="1" applyFont="1" applyBorder="1" applyAlignment="1">
      <alignment horizontal="center" vertical="center" wrapText="1"/>
    </xf>
    <xf numFmtId="0" fontId="26" fillId="0" borderId="9" xfId="0" applyFont="1" applyBorder="1" applyAlignment="1">
      <alignment horizontal="center" vertical="center" wrapText="1"/>
    </xf>
    <xf numFmtId="0" fontId="21" fillId="0" borderId="8" xfId="0" applyFont="1" applyFill="1" applyBorder="1" applyAlignment="1">
      <alignment horizontal="center" vertical="center"/>
    </xf>
    <xf numFmtId="0" fontId="25" fillId="0" borderId="9" xfId="0" applyFont="1" applyFill="1" applyBorder="1" applyAlignment="1">
      <alignment horizontal="left" vertical="center" wrapText="1"/>
    </xf>
    <xf numFmtId="0" fontId="26" fillId="0" borderId="9" xfId="0" applyFont="1" applyFill="1" applyBorder="1" applyAlignment="1">
      <alignment horizontal="center" vertical="center"/>
    </xf>
    <xf numFmtId="0" fontId="34" fillId="0" borderId="9"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1" fillId="0" borderId="21" xfId="0" applyFont="1" applyBorder="1" applyAlignment="1">
      <alignment horizontal="center" vertical="center"/>
    </xf>
    <xf numFmtId="0" fontId="25" fillId="0" borderId="14" xfId="0" applyFont="1" applyBorder="1" applyAlignment="1">
      <alignment horizontal="left" vertical="center" wrapText="1"/>
    </xf>
    <xf numFmtId="0" fontId="26" fillId="0" borderId="14" xfId="0" applyFont="1" applyBorder="1" applyAlignment="1">
      <alignment horizontal="center" vertical="center"/>
    </xf>
    <xf numFmtId="0" fontId="24" fillId="0" borderId="60" xfId="0" applyFont="1" applyBorder="1" applyAlignment="1">
      <alignment horizontal="center" vertical="center" wrapText="1"/>
    </xf>
    <xf numFmtId="0" fontId="24" fillId="0" borderId="14" xfId="0" applyFont="1" applyBorder="1" applyAlignment="1">
      <alignment horizontal="center" vertical="center" wrapText="1"/>
    </xf>
    <xf numFmtId="0" fontId="3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3" fillId="3" borderId="40" xfId="0" applyFont="1" applyFill="1" applyBorder="1" applyAlignment="1">
      <alignment horizontal="center" vertical="center" wrapText="1"/>
    </xf>
    <xf numFmtId="0" fontId="21" fillId="0" borderId="31" xfId="0" applyFont="1" applyBorder="1" applyAlignment="1">
      <alignment horizontal="center" vertical="center" wrapText="1"/>
    </xf>
    <xf numFmtId="0" fontId="25" fillId="0" borderId="36" xfId="0" applyFont="1" applyBorder="1" applyAlignment="1">
      <alignment horizontal="left" vertical="center" wrapText="1"/>
    </xf>
    <xf numFmtId="0" fontId="26" fillId="0" borderId="36" xfId="0" applyFont="1" applyBorder="1" applyAlignment="1">
      <alignment horizontal="center" vertical="center" wrapText="1"/>
    </xf>
    <xf numFmtId="0" fontId="24" fillId="0" borderId="36" xfId="0" applyFont="1" applyBorder="1" applyAlignment="1">
      <alignment horizontal="center" vertical="center" wrapText="1"/>
    </xf>
    <xf numFmtId="0" fontId="34" fillId="0" borderId="36" xfId="0" applyFont="1" applyBorder="1" applyAlignment="1">
      <alignment horizontal="center" vertical="center" wrapText="1"/>
    </xf>
    <xf numFmtId="0" fontId="25" fillId="0" borderId="9" xfId="0" applyFont="1" applyFill="1" applyBorder="1" applyAlignment="1">
      <alignment horizontal="center" vertical="center" wrapText="1"/>
    </xf>
    <xf numFmtId="0" fontId="25" fillId="4" borderId="9" xfId="0" applyFont="1" applyFill="1" applyBorder="1" applyAlignment="1">
      <alignment horizontal="left" vertical="center" wrapText="1"/>
    </xf>
    <xf numFmtId="0" fontId="25" fillId="4" borderId="9" xfId="0" applyFont="1" applyFill="1" applyBorder="1" applyAlignment="1">
      <alignment horizontal="center" vertical="center" wrapText="1"/>
    </xf>
    <xf numFmtId="0" fontId="24" fillId="4" borderId="9" xfId="0" applyFont="1" applyFill="1" applyBorder="1" applyAlignment="1">
      <alignment horizontal="center" vertical="center" wrapText="1"/>
    </xf>
    <xf numFmtId="0" fontId="34" fillId="4" borderId="9" xfId="0" applyFont="1" applyFill="1" applyBorder="1" applyAlignment="1">
      <alignment horizontal="center" vertical="center" wrapText="1"/>
    </xf>
    <xf numFmtId="0" fontId="34" fillId="4" borderId="12" xfId="0" applyFont="1" applyFill="1" applyBorder="1" applyAlignment="1">
      <alignment horizontal="center" vertical="center" wrapText="1"/>
    </xf>
    <xf numFmtId="0" fontId="24" fillId="4" borderId="12" xfId="0" applyFont="1" applyFill="1" applyBorder="1" applyAlignment="1">
      <alignment horizontal="center" vertical="center" wrapText="1"/>
    </xf>
    <xf numFmtId="0" fontId="26" fillId="4" borderId="9" xfId="0" applyFont="1" applyFill="1" applyBorder="1" applyAlignment="1">
      <alignment horizontal="center" vertical="center" wrapText="1"/>
    </xf>
    <xf numFmtId="0" fontId="25" fillId="4" borderId="16" xfId="0" applyFont="1" applyFill="1" applyBorder="1" applyAlignment="1">
      <alignment vertical="top" wrapText="1"/>
    </xf>
    <xf numFmtId="0" fontId="25" fillId="4" borderId="71" xfId="0" applyFont="1" applyFill="1" applyBorder="1" applyAlignment="1">
      <alignment vertical="top" wrapText="1"/>
    </xf>
    <xf numFmtId="0" fontId="25" fillId="4" borderId="68" xfId="0" applyFont="1" applyFill="1" applyBorder="1" applyAlignment="1">
      <alignment horizontal="justify" vertical="top" wrapText="1"/>
    </xf>
    <xf numFmtId="0" fontId="26" fillId="4" borderId="61" xfId="0" applyFont="1" applyFill="1" applyBorder="1" applyAlignment="1">
      <alignment vertical="center" wrapText="1"/>
    </xf>
    <xf numFmtId="0" fontId="26" fillId="4" borderId="16" xfId="0" applyFont="1" applyFill="1" applyBorder="1" applyAlignment="1">
      <alignment vertical="center" wrapText="1"/>
    </xf>
    <xf numFmtId="0" fontId="25" fillId="4" borderId="16" xfId="0" applyFont="1" applyFill="1" applyBorder="1" applyAlignment="1">
      <alignment vertical="center" wrapText="1"/>
    </xf>
    <xf numFmtId="0" fontId="25" fillId="4" borderId="68" xfId="0" applyFont="1" applyFill="1" applyBorder="1" applyAlignment="1">
      <alignment vertical="top" wrapText="1"/>
    </xf>
    <xf numFmtId="0" fontId="25" fillId="4" borderId="36" xfId="0" applyFont="1" applyFill="1" applyBorder="1" applyAlignment="1">
      <alignment vertical="top" wrapText="1"/>
    </xf>
    <xf numFmtId="0" fontId="21" fillId="0" borderId="35" xfId="0" applyFont="1" applyBorder="1" applyAlignment="1">
      <alignment vertical="center" wrapText="1"/>
    </xf>
    <xf numFmtId="49" fontId="25" fillId="0" borderId="9" xfId="0" applyNumberFormat="1" applyFont="1" applyBorder="1" applyAlignment="1">
      <alignment horizontal="center" vertical="center" wrapText="1"/>
    </xf>
    <xf numFmtId="17" fontId="25" fillId="0" borderId="9" xfId="0" applyNumberFormat="1" applyFont="1" applyBorder="1" applyAlignment="1">
      <alignment horizontal="center" vertical="center" wrapText="1"/>
    </xf>
    <xf numFmtId="0" fontId="25" fillId="0" borderId="16" xfId="0" applyFont="1" applyBorder="1" applyAlignment="1">
      <alignment horizontal="left" vertical="center" wrapText="1"/>
    </xf>
    <xf numFmtId="0" fontId="26" fillId="0" borderId="16" xfId="0" applyFont="1" applyBorder="1" applyAlignment="1">
      <alignment horizontal="center" vertical="center" wrapText="1"/>
    </xf>
    <xf numFmtId="0" fontId="34" fillId="0" borderId="16"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17" xfId="0" applyFont="1" applyBorder="1" applyAlignment="1">
      <alignment horizontal="center" vertical="center" wrapText="1"/>
    </xf>
    <xf numFmtId="0" fontId="25" fillId="0" borderId="16" xfId="0" applyFont="1" applyBorder="1" applyAlignment="1">
      <alignment horizontal="center" vertical="center" wrapText="1"/>
    </xf>
    <xf numFmtId="0" fontId="26" fillId="0" borderId="14" xfId="0" applyFont="1" applyBorder="1" applyAlignment="1">
      <alignment horizontal="center" vertical="center" wrapText="1"/>
    </xf>
    <xf numFmtId="14" fontId="25" fillId="0" borderId="9" xfId="0" applyNumberFormat="1" applyFont="1" applyBorder="1" applyAlignment="1">
      <alignment horizontal="center" vertical="center" wrapText="1"/>
    </xf>
    <xf numFmtId="0" fontId="25" fillId="0" borderId="9" xfId="0" applyFont="1" applyBorder="1" applyAlignment="1">
      <alignment horizontal="left" vertical="top" wrapText="1"/>
    </xf>
    <xf numFmtId="0" fontId="24" fillId="0" borderId="14" xfId="0" applyFont="1" applyBorder="1" applyAlignment="1">
      <alignment horizontal="center" vertical="center"/>
    </xf>
    <xf numFmtId="0" fontId="26" fillId="0" borderId="9" xfId="0" applyFont="1" applyFill="1" applyBorder="1" applyAlignment="1">
      <alignment horizontal="center" vertical="center" wrapText="1"/>
    </xf>
    <xf numFmtId="14" fontId="24" fillId="0" borderId="9" xfId="0" applyNumberFormat="1" applyFont="1" applyFill="1" applyBorder="1" applyAlignment="1">
      <alignment horizontal="center" vertical="center" wrapText="1"/>
    </xf>
    <xf numFmtId="0" fontId="24" fillId="0" borderId="51" xfId="0" applyFont="1" applyBorder="1" applyAlignment="1">
      <alignment horizontal="center" vertical="center" wrapText="1"/>
    </xf>
    <xf numFmtId="0" fontId="34" fillId="0" borderId="51" xfId="0" applyFont="1" applyBorder="1" applyAlignment="1">
      <alignment horizontal="center" vertical="top" wrapText="1"/>
    </xf>
    <xf numFmtId="0" fontId="34" fillId="0" borderId="45" xfId="0" applyFont="1" applyFill="1" applyBorder="1" applyAlignment="1">
      <alignment horizontal="center" vertical="center" wrapText="1"/>
    </xf>
    <xf numFmtId="0" fontId="34" fillId="0" borderId="51" xfId="0" applyFont="1" applyBorder="1" applyAlignment="1">
      <alignment horizontal="center" vertical="center" wrapText="1"/>
    </xf>
    <xf numFmtId="14" fontId="24" fillId="0" borderId="51" xfId="0" applyNumberFormat="1" applyFont="1" applyBorder="1" applyAlignment="1">
      <alignment horizontal="center" vertical="center" wrapText="1"/>
    </xf>
    <xf numFmtId="0" fontId="24" fillId="0" borderId="42" xfId="0" applyFont="1" applyBorder="1" applyAlignment="1">
      <alignment horizontal="center" vertical="center" wrapText="1"/>
    </xf>
    <xf numFmtId="0" fontId="25" fillId="0" borderId="14" xfId="0" applyFont="1" applyFill="1" applyBorder="1" applyAlignment="1">
      <alignment horizontal="left" vertical="center" wrapText="1"/>
    </xf>
    <xf numFmtId="0" fontId="26" fillId="0" borderId="14"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4" fillId="0" borderId="30" xfId="0" applyFont="1" applyFill="1" applyBorder="1" applyAlignment="1">
      <alignment horizontal="center" vertical="center" wrapText="1"/>
    </xf>
    <xf numFmtId="0" fontId="34" fillId="0" borderId="30" xfId="0" applyFont="1" applyFill="1" applyBorder="1" applyAlignment="1">
      <alignment horizontal="center" vertical="center" wrapText="1"/>
    </xf>
    <xf numFmtId="0" fontId="24" fillId="0" borderId="58" xfId="0" applyFont="1" applyBorder="1" applyAlignment="1">
      <alignment horizontal="center" vertical="center" wrapText="1"/>
    </xf>
    <xf numFmtId="0" fontId="34" fillId="0" borderId="9" xfId="0" applyFont="1" applyBorder="1" applyAlignment="1">
      <alignment horizontal="center" vertical="top" wrapText="1"/>
    </xf>
    <xf numFmtId="0" fontId="24" fillId="0" borderId="9" xfId="0" applyFont="1" applyBorder="1" applyAlignment="1">
      <alignment horizontal="center" vertical="top" wrapText="1"/>
    </xf>
    <xf numFmtId="14" fontId="25" fillId="0" borderId="9" xfId="0" applyNumberFormat="1" applyFont="1" applyBorder="1" applyAlignment="1">
      <alignment horizontal="left" vertical="center" wrapText="1"/>
    </xf>
    <xf numFmtId="0" fontId="22" fillId="2" borderId="62" xfId="0" applyFont="1" applyFill="1" applyBorder="1" applyAlignment="1">
      <alignment horizontal="center" vertical="center" wrapText="1"/>
    </xf>
    <xf numFmtId="0" fontId="2" fillId="8" borderId="62" xfId="0" applyFont="1" applyFill="1" applyBorder="1" applyAlignment="1">
      <alignment horizontal="center" vertical="center" wrapText="1"/>
    </xf>
    <xf numFmtId="0" fontId="22" fillId="8" borderId="62" xfId="0" applyFont="1" applyFill="1" applyBorder="1" applyAlignment="1">
      <alignment horizontal="center" vertical="center" wrapText="1"/>
    </xf>
    <xf numFmtId="0" fontId="22" fillId="2" borderId="63" xfId="0" applyFont="1" applyFill="1" applyBorder="1" applyAlignment="1">
      <alignment horizontal="center" vertical="center" wrapText="1"/>
    </xf>
    <xf numFmtId="0" fontId="9" fillId="0" borderId="9" xfId="1" applyFont="1" applyBorder="1" applyAlignment="1">
      <alignment horizontal="center" vertical="center" wrapText="1"/>
    </xf>
    <xf numFmtId="0" fontId="11" fillId="0" borderId="9" xfId="1" applyFont="1" applyBorder="1" applyAlignment="1">
      <alignment horizontal="center" vertical="center" wrapText="1"/>
    </xf>
    <xf numFmtId="0" fontId="11" fillId="9" borderId="9" xfId="0" applyFont="1" applyFill="1" applyBorder="1" applyAlignment="1">
      <alignment horizontal="center" vertical="center"/>
    </xf>
    <xf numFmtId="0" fontId="11" fillId="0" borderId="9" xfId="0" applyFont="1" applyBorder="1" applyAlignment="1">
      <alignment vertical="center"/>
    </xf>
    <xf numFmtId="0" fontId="11" fillId="0" borderId="9" xfId="0" applyNumberFormat="1" applyFont="1" applyBorder="1" applyAlignment="1">
      <alignment horizontal="center" vertical="center"/>
    </xf>
    <xf numFmtId="0" fontId="11" fillId="0" borderId="9" xfId="0" applyFont="1" applyFill="1" applyBorder="1" applyAlignment="1">
      <alignment horizontal="center" vertical="center"/>
    </xf>
    <xf numFmtId="0" fontId="11" fillId="0" borderId="14" xfId="0" applyFont="1" applyBorder="1" applyAlignment="1">
      <alignment vertical="center"/>
    </xf>
    <xf numFmtId="0" fontId="21" fillId="0" borderId="12" xfId="0" applyFont="1" applyBorder="1" applyAlignment="1">
      <alignment horizontal="center" vertical="center"/>
    </xf>
    <xf numFmtId="0" fontId="21" fillId="0" borderId="9" xfId="0" applyFont="1" applyBorder="1" applyAlignment="1">
      <alignment vertical="center"/>
    </xf>
    <xf numFmtId="0" fontId="21" fillId="0" borderId="9" xfId="0" applyNumberFormat="1" applyFont="1" applyBorder="1" applyAlignment="1">
      <alignment horizontal="center" vertical="center"/>
    </xf>
    <xf numFmtId="0" fontId="21" fillId="0" borderId="14" xfId="0" applyFont="1" applyBorder="1" applyAlignment="1">
      <alignment vertical="center"/>
    </xf>
    <xf numFmtId="0" fontId="21" fillId="0" borderId="15" xfId="0" applyFont="1" applyBorder="1" applyAlignment="1">
      <alignment vertical="center"/>
    </xf>
    <xf numFmtId="1" fontId="11" fillId="0" borderId="9" xfId="0" applyNumberFormat="1" applyFont="1" applyBorder="1" applyAlignment="1">
      <alignment horizontal="center" vertical="center"/>
    </xf>
    <xf numFmtId="2" fontId="11" fillId="0" borderId="12" xfId="0" applyNumberFormat="1" applyFont="1" applyBorder="1" applyAlignment="1">
      <alignment horizontal="center" vertical="center"/>
    </xf>
    <xf numFmtId="2" fontId="11" fillId="9" borderId="9" xfId="0" applyNumberFormat="1" applyFont="1" applyFill="1" applyBorder="1" applyAlignment="1">
      <alignment horizontal="center" vertical="center"/>
    </xf>
    <xf numFmtId="1" fontId="11" fillId="0" borderId="9" xfId="0" applyNumberFormat="1" applyFont="1" applyFill="1" applyBorder="1" applyAlignment="1">
      <alignment horizontal="center" vertical="center"/>
    </xf>
    <xf numFmtId="2" fontId="11" fillId="0" borderId="14" xfId="0" applyNumberFormat="1" applyFont="1" applyBorder="1" applyAlignment="1">
      <alignment horizontal="center" vertical="center"/>
    </xf>
    <xf numFmtId="0" fontId="11" fillId="0" borderId="12" xfId="0" applyFont="1" applyFill="1" applyBorder="1" applyAlignment="1">
      <alignment horizontal="center" vertical="center"/>
    </xf>
    <xf numFmtId="0" fontId="11" fillId="0" borderId="9" xfId="0" applyFont="1" applyFill="1" applyBorder="1" applyAlignment="1">
      <alignment vertical="center"/>
    </xf>
    <xf numFmtId="0" fontId="11" fillId="0" borderId="15" xfId="0" applyFont="1" applyFill="1" applyBorder="1" applyAlignment="1">
      <alignment horizontal="center" vertical="center"/>
    </xf>
    <xf numFmtId="2" fontId="21" fillId="0" borderId="8" xfId="0" applyNumberFormat="1" applyFont="1" applyBorder="1" applyAlignment="1">
      <alignment horizontal="center" vertical="center" wrapText="1"/>
    </xf>
    <xf numFmtId="168" fontId="21" fillId="0" borderId="9" xfId="0" applyNumberFormat="1" applyFont="1" applyFill="1" applyBorder="1" applyAlignment="1">
      <alignment horizontal="center" vertical="center"/>
    </xf>
    <xf numFmtId="1" fontId="21" fillId="0" borderId="9" xfId="0" applyNumberFormat="1" applyFont="1" applyBorder="1" applyAlignment="1">
      <alignment horizontal="center" vertical="center"/>
    </xf>
    <xf numFmtId="2" fontId="21" fillId="0" borderId="9" xfId="0" applyNumberFormat="1" applyFont="1" applyBorder="1" applyAlignment="1">
      <alignment vertical="center"/>
    </xf>
    <xf numFmtId="2" fontId="21" fillId="0" borderId="12" xfId="0" applyNumberFormat="1" applyFont="1" applyFill="1" applyBorder="1" applyAlignment="1">
      <alignment horizontal="center" vertical="center"/>
    </xf>
    <xf numFmtId="1" fontId="21" fillId="0" borderId="9" xfId="0" applyNumberFormat="1" applyFont="1" applyFill="1" applyBorder="1" applyAlignment="1">
      <alignment horizontal="center" vertical="center"/>
    </xf>
    <xf numFmtId="2" fontId="25" fillId="0" borderId="9" xfId="0" applyNumberFormat="1" applyFont="1" applyBorder="1" applyAlignment="1">
      <alignment horizontal="center" vertical="center"/>
    </xf>
    <xf numFmtId="2" fontId="21" fillId="0" borderId="13" xfId="0" applyNumberFormat="1" applyFont="1" applyBorder="1" applyAlignment="1">
      <alignment horizontal="center" vertical="center" wrapText="1"/>
    </xf>
    <xf numFmtId="2" fontId="21" fillId="0" borderId="14" xfId="0" applyNumberFormat="1" applyFont="1" applyFill="1" applyBorder="1" applyAlignment="1">
      <alignment horizontal="center" vertical="center"/>
    </xf>
    <xf numFmtId="1" fontId="21" fillId="0" borderId="14" xfId="0" applyNumberFormat="1" applyFont="1" applyFill="1" applyBorder="1" applyAlignment="1">
      <alignment horizontal="center" vertical="center"/>
    </xf>
    <xf numFmtId="2" fontId="21" fillId="0" borderId="14" xfId="0" applyNumberFormat="1" applyFont="1" applyBorder="1" applyAlignment="1">
      <alignment vertical="center"/>
    </xf>
    <xf numFmtId="2" fontId="21" fillId="0" borderId="15" xfId="0" applyNumberFormat="1" applyFont="1" applyFill="1" applyBorder="1" applyAlignment="1">
      <alignment horizontal="center" vertical="center"/>
    </xf>
    <xf numFmtId="168" fontId="11" fillId="0" borderId="9" xfId="0" applyNumberFormat="1" applyFont="1" applyBorder="1" applyAlignment="1">
      <alignment horizontal="center" vertical="center"/>
    </xf>
    <xf numFmtId="2" fontId="21" fillId="0" borderId="9" xfId="0" applyNumberFormat="1" applyFont="1" applyBorder="1" applyAlignment="1">
      <alignment horizontal="center" vertical="center"/>
    </xf>
    <xf numFmtId="2" fontId="21" fillId="0" borderId="9" xfId="0" applyNumberFormat="1" applyFont="1" applyBorder="1" applyAlignment="1">
      <alignment horizontal="center" vertical="center" wrapText="1"/>
    </xf>
    <xf numFmtId="0" fontId="21" fillId="0" borderId="9" xfId="0" applyFont="1" applyBorder="1" applyAlignment="1">
      <alignment horizontal="center" vertical="center" wrapText="1" shrinkToFit="1"/>
    </xf>
    <xf numFmtId="2" fontId="21" fillId="5" borderId="9" xfId="0" applyNumberFormat="1" applyFont="1" applyFill="1" applyBorder="1" applyAlignment="1">
      <alignment horizontal="center" vertical="center" wrapText="1"/>
    </xf>
    <xf numFmtId="168" fontId="21" fillId="0" borderId="9" xfId="0" applyNumberFormat="1" applyFont="1" applyBorder="1" applyAlignment="1">
      <alignment horizontal="center" vertical="center"/>
    </xf>
    <xf numFmtId="0" fontId="21" fillId="0" borderId="12" xfId="0" applyFont="1" applyFill="1" applyBorder="1" applyAlignment="1">
      <alignment horizontal="center" vertical="center"/>
    </xf>
    <xf numFmtId="2" fontId="21" fillId="0" borderId="14" xfId="0" applyNumberFormat="1" applyFont="1" applyBorder="1" applyAlignment="1">
      <alignment horizontal="center" vertical="center"/>
    </xf>
    <xf numFmtId="2" fontId="21" fillId="0" borderId="14" xfId="0" applyNumberFormat="1" applyFont="1" applyBorder="1" applyAlignment="1">
      <alignment horizontal="center" vertical="center" wrapText="1"/>
    </xf>
    <xf numFmtId="0" fontId="21" fillId="0" borderId="14" xfId="0" applyFont="1" applyBorder="1" applyAlignment="1">
      <alignment horizontal="center" vertical="center" wrapText="1" shrinkToFit="1"/>
    </xf>
    <xf numFmtId="2" fontId="21" fillId="5" borderId="14" xfId="0" applyNumberFormat="1" applyFont="1" applyFill="1" applyBorder="1" applyAlignment="1">
      <alignment horizontal="center" vertical="center" wrapText="1"/>
    </xf>
    <xf numFmtId="168" fontId="21" fillId="0" borderId="14" xfId="0" applyNumberFormat="1" applyFont="1" applyBorder="1" applyAlignment="1">
      <alignment horizontal="center" vertical="center"/>
    </xf>
    <xf numFmtId="0" fontId="21" fillId="0" borderId="30" xfId="0" applyFont="1" applyFill="1" applyBorder="1" applyAlignment="1">
      <alignment horizontal="center" vertical="center"/>
    </xf>
    <xf numFmtId="0" fontId="21" fillId="0" borderId="58" xfId="0" applyFont="1" applyFill="1" applyBorder="1" applyAlignment="1">
      <alignment horizontal="center" vertical="center"/>
    </xf>
    <xf numFmtId="0" fontId="21" fillId="0" borderId="15" xfId="0" applyFont="1" applyFill="1" applyBorder="1" applyAlignment="1">
      <alignment horizontal="center" vertical="center"/>
    </xf>
    <xf numFmtId="1" fontId="21" fillId="0" borderId="9" xfId="0" applyNumberFormat="1" applyFont="1" applyBorder="1" applyAlignment="1">
      <alignment vertical="center"/>
    </xf>
    <xf numFmtId="0" fontId="21" fillId="0" borderId="0" xfId="0" applyFont="1" applyAlignment="1">
      <alignment horizontal="center" vertical="center"/>
    </xf>
    <xf numFmtId="0" fontId="21" fillId="0" borderId="12" xfId="0" applyFont="1" applyBorder="1" applyAlignment="1">
      <alignment vertical="center"/>
    </xf>
    <xf numFmtId="0" fontId="9" fillId="0" borderId="51" xfId="0" applyFont="1" applyBorder="1" applyAlignment="1">
      <alignment horizontal="center" vertical="center"/>
    </xf>
    <xf numFmtId="0" fontId="9" fillId="0" borderId="33" xfId="0" applyFont="1" applyBorder="1" applyAlignment="1">
      <alignment horizontal="center"/>
    </xf>
    <xf numFmtId="0" fontId="17" fillId="0" borderId="9" xfId="0" applyNumberFormat="1" applyFont="1" applyBorder="1" applyAlignment="1">
      <alignment vertical="top" wrapText="1" shrinkToFit="1"/>
    </xf>
    <xf numFmtId="170" fontId="9" fillId="0" borderId="14" xfId="0" applyNumberFormat="1" applyFont="1" applyBorder="1" applyAlignment="1">
      <alignment horizontal="center" vertical="center"/>
    </xf>
    <xf numFmtId="0" fontId="9" fillId="0" borderId="14" xfId="0" applyFont="1" applyFill="1" applyBorder="1" applyAlignment="1">
      <alignment horizontal="center" vertical="center"/>
    </xf>
    <xf numFmtId="0" fontId="11" fillId="0" borderId="8" xfId="0" applyFont="1" applyBorder="1" applyAlignment="1">
      <alignment horizontal="center" vertical="center" wrapText="1"/>
    </xf>
    <xf numFmtId="0" fontId="11" fillId="0" borderId="42" xfId="0" applyFont="1" applyFill="1" applyBorder="1" applyAlignment="1">
      <alignment horizontal="left" vertical="center" wrapText="1"/>
    </xf>
    <xf numFmtId="14" fontId="11" fillId="0" borderId="9" xfId="0" applyNumberFormat="1" applyFont="1" applyFill="1" applyBorder="1" applyAlignment="1">
      <alignment horizontal="left" vertical="center" wrapText="1"/>
    </xf>
    <xf numFmtId="0" fontId="11" fillId="0" borderId="12" xfId="0" applyFont="1" applyFill="1" applyBorder="1" applyAlignment="1">
      <alignment horizontal="left" vertical="center" wrapText="1"/>
    </xf>
    <xf numFmtId="167" fontId="11" fillId="0" borderId="9" xfId="0" applyNumberFormat="1" applyFont="1" applyBorder="1" applyAlignment="1">
      <alignment horizontal="left" vertical="center" wrapText="1"/>
    </xf>
    <xf numFmtId="14" fontId="11" fillId="0" borderId="12" xfId="0" applyNumberFormat="1" applyFont="1" applyBorder="1" applyAlignment="1">
      <alignment horizontal="left" vertical="center" wrapText="1"/>
    </xf>
    <xf numFmtId="0" fontId="11" fillId="0" borderId="13" xfId="0" applyFont="1" applyBorder="1" applyAlignment="1">
      <alignment horizontal="center" vertical="center" wrapText="1"/>
    </xf>
    <xf numFmtId="0" fontId="11" fillId="0" borderId="14" xfId="0" applyFont="1" applyBorder="1" applyAlignment="1">
      <alignment horizontal="left" vertical="center" wrapText="1"/>
    </xf>
    <xf numFmtId="14" fontId="11" fillId="0" borderId="14" xfId="0" applyNumberFormat="1" applyFont="1" applyBorder="1" applyAlignment="1">
      <alignment horizontal="left" vertical="center" wrapText="1"/>
    </xf>
    <xf numFmtId="0" fontId="11" fillId="0" borderId="15" xfId="0" applyFont="1" applyBorder="1" applyAlignment="1">
      <alignment horizontal="left" vertical="center" wrapText="1"/>
    </xf>
    <xf numFmtId="14" fontId="11" fillId="0" borderId="12" xfId="0" applyNumberFormat="1" applyFont="1" applyFill="1" applyBorder="1" applyAlignment="1">
      <alignment horizontal="left" vertical="center" wrapText="1"/>
    </xf>
    <xf numFmtId="14" fontId="11" fillId="0" borderId="9" xfId="0" applyNumberFormat="1" applyFont="1" applyBorder="1" applyAlignment="1">
      <alignment horizontal="left" vertical="center"/>
    </xf>
    <xf numFmtId="0" fontId="11" fillId="0" borderId="9" xfId="0" applyFont="1" applyBorder="1" applyAlignment="1">
      <alignment horizontal="left" vertical="center"/>
    </xf>
    <xf numFmtId="14" fontId="11" fillId="0" borderId="16" xfId="0" applyNumberFormat="1" applyFont="1" applyBorder="1" applyAlignment="1">
      <alignment horizontal="left" vertical="center" wrapText="1"/>
    </xf>
    <xf numFmtId="14" fontId="11" fillId="0" borderId="17" xfId="0" applyNumberFormat="1" applyFont="1" applyBorder="1" applyAlignment="1">
      <alignment horizontal="left" vertical="center" wrapText="1"/>
    </xf>
    <xf numFmtId="14" fontId="11" fillId="0" borderId="15" xfId="0" applyNumberFormat="1" applyFont="1" applyBorder="1" applyAlignment="1">
      <alignment horizontal="left" vertical="center" wrapText="1"/>
    </xf>
    <xf numFmtId="167" fontId="11" fillId="0" borderId="14" xfId="0" applyNumberFormat="1" applyFont="1" applyBorder="1" applyAlignment="1">
      <alignment horizontal="left" vertical="center" wrapText="1"/>
    </xf>
    <xf numFmtId="49" fontId="11" fillId="0" borderId="9" xfId="0" applyNumberFormat="1" applyFont="1" applyBorder="1" applyAlignment="1">
      <alignment horizontal="left" vertical="center" wrapText="1"/>
    </xf>
    <xf numFmtId="14" fontId="9" fillId="0" borderId="9" xfId="0" applyNumberFormat="1" applyFont="1" applyBorder="1" applyAlignment="1">
      <alignment horizontal="left" vertical="center" wrapText="1"/>
    </xf>
    <xf numFmtId="0" fontId="11" fillId="0" borderId="8" xfId="0" applyFont="1" applyBorder="1" applyAlignment="1">
      <alignment vertical="center" wrapText="1"/>
    </xf>
    <xf numFmtId="169" fontId="11" fillId="0" borderId="12" xfId="0" applyNumberFormat="1" applyFont="1" applyBorder="1" applyAlignment="1">
      <alignment horizontal="left" vertical="center" wrapText="1"/>
    </xf>
    <xf numFmtId="0" fontId="9" fillId="0" borderId="9" xfId="0" applyFont="1" applyFill="1" applyBorder="1" applyAlignment="1">
      <alignment vertical="top" wrapText="1"/>
    </xf>
    <xf numFmtId="0" fontId="11" fillId="0" borderId="9" xfId="0" applyFont="1" applyBorder="1" applyAlignment="1">
      <alignment vertical="top" wrapText="1"/>
    </xf>
    <xf numFmtId="0" fontId="9" fillId="4" borderId="12" xfId="0" applyFont="1" applyFill="1" applyBorder="1" applyAlignment="1">
      <alignment vertical="top" wrapText="1"/>
    </xf>
    <xf numFmtId="0" fontId="9" fillId="0" borderId="12" xfId="0" applyFont="1" applyFill="1" applyBorder="1" applyAlignment="1">
      <alignment vertical="top" wrapText="1"/>
    </xf>
    <xf numFmtId="0" fontId="9" fillId="0" borderId="9" xfId="0" applyFont="1" applyBorder="1" applyAlignment="1">
      <alignment vertical="top" wrapText="1"/>
    </xf>
    <xf numFmtId="0" fontId="11" fillId="0" borderId="12" xfId="0" applyFont="1" applyBorder="1" applyAlignment="1">
      <alignment vertical="top" wrapText="1"/>
    </xf>
    <xf numFmtId="0" fontId="11" fillId="0" borderId="14" xfId="0" applyFont="1" applyBorder="1" applyAlignment="1">
      <alignment vertical="top" wrapText="1"/>
    </xf>
    <xf numFmtId="0" fontId="9" fillId="0" borderId="14" xfId="0" applyFont="1" applyBorder="1" applyAlignment="1">
      <alignment vertical="top" wrapText="1"/>
    </xf>
    <xf numFmtId="0" fontId="11" fillId="0" borderId="15" xfId="0" applyFont="1" applyBorder="1" applyAlignment="1">
      <alignment vertical="top" wrapText="1"/>
    </xf>
    <xf numFmtId="0" fontId="2" fillId="6" borderId="26" xfId="0" applyFont="1" applyFill="1" applyBorder="1" applyAlignment="1">
      <alignment horizontal="center" vertical="center" wrapText="1"/>
    </xf>
    <xf numFmtId="0" fontId="2" fillId="6" borderId="37" xfId="0" applyFont="1" applyFill="1" applyBorder="1" applyAlignment="1">
      <alignment horizontal="center" vertical="center" wrapText="1"/>
    </xf>
    <xf numFmtId="0" fontId="11" fillId="4" borderId="8" xfId="0" applyFont="1" applyFill="1" applyBorder="1" applyAlignment="1">
      <alignment horizontal="center" vertical="center" wrapText="1"/>
    </xf>
    <xf numFmtId="1" fontId="11" fillId="4" borderId="9" xfId="0" applyNumberFormat="1" applyFont="1" applyFill="1" applyBorder="1" applyAlignment="1">
      <alignment horizontal="center" vertical="center" wrapText="1"/>
    </xf>
    <xf numFmtId="1" fontId="11" fillId="4" borderId="9" xfId="0" applyNumberFormat="1" applyFont="1" applyFill="1" applyBorder="1" applyAlignment="1" applyProtection="1">
      <alignment horizontal="center" vertical="center"/>
      <protection hidden="1"/>
    </xf>
    <xf numFmtId="1" fontId="11" fillId="7" borderId="9" xfId="0" applyNumberFormat="1" applyFont="1" applyFill="1" applyBorder="1" applyAlignment="1">
      <alignment horizontal="center" vertical="center" wrapText="1"/>
    </xf>
    <xf numFmtId="1" fontId="11" fillId="7" borderId="12" xfId="0" applyNumberFormat="1" applyFont="1" applyFill="1" applyBorder="1" applyAlignment="1">
      <alignment horizontal="center" vertical="center" wrapText="1"/>
    </xf>
    <xf numFmtId="0" fontId="11" fillId="4" borderId="21" xfId="0" applyFont="1" applyFill="1" applyBorder="1" applyAlignment="1">
      <alignment horizontal="center" vertical="center" wrapText="1"/>
    </xf>
    <xf numFmtId="1" fontId="11" fillId="4" borderId="12" xfId="0" applyNumberFormat="1" applyFont="1" applyFill="1" applyBorder="1" applyAlignment="1">
      <alignment horizontal="center" vertical="center" wrapText="1"/>
    </xf>
    <xf numFmtId="0" fontId="11" fillId="4" borderId="13" xfId="0" applyFont="1" applyFill="1" applyBorder="1" applyAlignment="1">
      <alignment horizontal="center" vertical="center" wrapText="1"/>
    </xf>
    <xf numFmtId="1" fontId="11" fillId="4" borderId="14" xfId="0" applyNumberFormat="1" applyFont="1" applyFill="1" applyBorder="1" applyAlignment="1">
      <alignment horizontal="center" vertical="center" wrapText="1"/>
    </xf>
    <xf numFmtId="1" fontId="11" fillId="4" borderId="14" xfId="0" applyNumberFormat="1" applyFont="1" applyFill="1" applyBorder="1" applyAlignment="1" applyProtection="1">
      <alignment horizontal="center" vertical="center"/>
      <protection hidden="1"/>
    </xf>
    <xf numFmtId="1" fontId="11" fillId="7" borderId="14" xfId="0" applyNumberFormat="1" applyFont="1" applyFill="1" applyBorder="1" applyAlignment="1">
      <alignment horizontal="center" vertical="center" wrapText="1"/>
    </xf>
    <xf numFmtId="1" fontId="11" fillId="7" borderId="15" xfId="0" applyNumberFormat="1" applyFont="1" applyFill="1" applyBorder="1" applyAlignment="1">
      <alignment horizontal="center" vertical="center" wrapText="1"/>
    </xf>
    <xf numFmtId="1" fontId="11" fillId="0" borderId="9" xfId="0" applyNumberFormat="1" applyFont="1" applyBorder="1" applyAlignment="1" applyProtection="1">
      <alignment horizontal="center" vertical="center"/>
      <protection hidden="1"/>
    </xf>
    <xf numFmtId="0" fontId="11" fillId="4" borderId="9" xfId="0" applyFont="1" applyFill="1" applyBorder="1" applyAlignment="1">
      <alignment horizontal="center" vertical="center"/>
    </xf>
    <xf numFmtId="0" fontId="11" fillId="7" borderId="9" xfId="0" applyFont="1" applyFill="1" applyBorder="1" applyAlignment="1">
      <alignment horizontal="center" vertical="center"/>
    </xf>
    <xf numFmtId="0" fontId="11" fillId="7" borderId="12" xfId="0" applyFont="1" applyFill="1" applyBorder="1" applyAlignment="1">
      <alignment horizontal="center" vertical="center"/>
    </xf>
    <xf numFmtId="0" fontId="11" fillId="4" borderId="14" xfId="0" applyFont="1" applyFill="1" applyBorder="1" applyAlignment="1">
      <alignment horizontal="center" vertical="center"/>
    </xf>
    <xf numFmtId="0" fontId="11" fillId="7" borderId="14" xfId="0" applyFont="1" applyFill="1" applyBorder="1" applyAlignment="1">
      <alignment horizontal="center" vertical="center"/>
    </xf>
    <xf numFmtId="0" fontId="11" fillId="7" borderId="15" xfId="0" applyFont="1" applyFill="1" applyBorder="1" applyAlignment="1">
      <alignment horizontal="center" vertical="center"/>
    </xf>
    <xf numFmtId="0" fontId="11" fillId="0" borderId="9" xfId="0" applyFont="1" applyFill="1" applyBorder="1" applyAlignment="1">
      <alignment horizontal="center"/>
    </xf>
    <xf numFmtId="0" fontId="11" fillId="0" borderId="12" xfId="0" applyFont="1" applyFill="1" applyBorder="1" applyAlignment="1">
      <alignment horizontal="center"/>
    </xf>
    <xf numFmtId="1" fontId="11" fillId="0" borderId="36" xfId="0" applyNumberFormat="1" applyFont="1" applyBorder="1" applyAlignment="1">
      <alignment horizontal="center" vertical="center" wrapText="1"/>
    </xf>
    <xf numFmtId="0" fontId="11" fillId="4" borderId="12" xfId="0" applyFont="1" applyFill="1" applyBorder="1" applyAlignment="1">
      <alignment horizontal="center" vertical="center"/>
    </xf>
    <xf numFmtId="0" fontId="9" fillId="0" borderId="8" xfId="0" applyFont="1" applyBorder="1" applyAlignment="1">
      <alignment horizontal="center" vertical="center"/>
    </xf>
    <xf numFmtId="0" fontId="9" fillId="0" borderId="13" xfId="0" applyFont="1" applyBorder="1" applyAlignment="1">
      <alignment horizontal="center" vertical="center"/>
    </xf>
    <xf numFmtId="0" fontId="9" fillId="0" borderId="8" xfId="0" applyFont="1" applyFill="1" applyBorder="1" applyAlignment="1">
      <alignment horizontal="center" vertical="center" wrapText="1"/>
    </xf>
    <xf numFmtId="1" fontId="9" fillId="0" borderId="9" xfId="0" applyNumberFormat="1" applyFont="1" applyBorder="1" applyAlignment="1">
      <alignment horizontal="center" vertical="center" wrapText="1"/>
    </xf>
    <xf numFmtId="0" fontId="9" fillId="0" borderId="13" xfId="0" applyFont="1" applyFill="1" applyBorder="1" applyAlignment="1">
      <alignment horizontal="center" vertical="center" wrapText="1"/>
    </xf>
    <xf numFmtId="0" fontId="11" fillId="0" borderId="8" xfId="0" applyFont="1" applyBorder="1" applyAlignment="1">
      <alignment horizontal="center"/>
    </xf>
    <xf numFmtId="1" fontId="11" fillId="0" borderId="9" xfId="0" applyNumberFormat="1" applyFont="1" applyBorder="1" applyAlignment="1" applyProtection="1">
      <alignment horizontal="center"/>
      <protection hidden="1"/>
    </xf>
    <xf numFmtId="0" fontId="11" fillId="7" borderId="9" xfId="0" applyFont="1" applyFill="1" applyBorder="1" applyAlignment="1">
      <alignment horizontal="center"/>
    </xf>
    <xf numFmtId="0" fontId="11" fillId="4" borderId="9" xfId="0" applyFont="1" applyFill="1" applyBorder="1" applyAlignment="1">
      <alignment horizontal="center"/>
    </xf>
    <xf numFmtId="0" fontId="11" fillId="4" borderId="12" xfId="0" applyFont="1" applyFill="1" applyBorder="1" applyAlignment="1">
      <alignment horizontal="center"/>
    </xf>
    <xf numFmtId="0" fontId="11" fillId="0" borderId="51" xfId="0" applyFont="1" applyBorder="1" applyAlignment="1">
      <alignment horizontal="center"/>
    </xf>
    <xf numFmtId="0" fontId="11" fillId="4" borderId="51" xfId="0" applyFont="1" applyFill="1" applyBorder="1" applyAlignment="1">
      <alignment horizontal="center"/>
    </xf>
    <xf numFmtId="0" fontId="11" fillId="4" borderId="45" xfId="0" applyFont="1" applyFill="1" applyBorder="1" applyAlignment="1">
      <alignment horizontal="center"/>
    </xf>
    <xf numFmtId="0" fontId="11" fillId="4" borderId="56" xfId="0" applyFont="1" applyFill="1" applyBorder="1" applyAlignment="1">
      <alignment horizontal="center"/>
    </xf>
    <xf numFmtId="0" fontId="11" fillId="4" borderId="57" xfId="0" applyFont="1" applyFill="1" applyBorder="1" applyAlignment="1">
      <alignment horizontal="center"/>
    </xf>
    <xf numFmtId="0" fontId="11" fillId="0" borderId="33" xfId="0" applyFont="1" applyBorder="1" applyAlignment="1">
      <alignment horizontal="center"/>
    </xf>
    <xf numFmtId="0" fontId="11" fillId="0" borderId="55" xfId="0" applyFont="1" applyBorder="1" applyAlignment="1">
      <alignment horizontal="center"/>
    </xf>
    <xf numFmtId="0" fontId="11" fillId="7" borderId="12" xfId="0" applyFont="1" applyFill="1" applyBorder="1" applyAlignment="1">
      <alignment horizontal="center"/>
    </xf>
    <xf numFmtId="0" fontId="11" fillId="0" borderId="13" xfId="0" applyFont="1" applyBorder="1" applyAlignment="1">
      <alignment horizontal="center"/>
    </xf>
    <xf numFmtId="0" fontId="11" fillId="7" borderId="14" xfId="0" applyFont="1" applyFill="1" applyBorder="1" applyAlignment="1">
      <alignment horizontal="center"/>
    </xf>
    <xf numFmtId="0" fontId="11" fillId="7" borderId="15" xfId="0" applyFont="1" applyFill="1" applyBorder="1" applyAlignment="1">
      <alignment horizontal="center"/>
    </xf>
    <xf numFmtId="0" fontId="11" fillId="0" borderId="21" xfId="0" applyFont="1" applyBorder="1" applyAlignment="1">
      <alignment horizontal="center"/>
    </xf>
    <xf numFmtId="0" fontId="11" fillId="0" borderId="20" xfId="0" applyFont="1" applyFill="1" applyBorder="1" applyAlignment="1">
      <alignment horizontal="center"/>
    </xf>
    <xf numFmtId="1" fontId="11" fillId="0" borderId="14" xfId="0" applyNumberFormat="1" applyFont="1" applyBorder="1" applyAlignment="1" applyProtection="1">
      <alignment horizontal="center"/>
      <protection hidden="1"/>
    </xf>
    <xf numFmtId="0" fontId="23" fillId="11" borderId="1" xfId="0" applyFont="1" applyFill="1" applyBorder="1" applyAlignment="1">
      <alignment horizontal="center" vertical="center" wrapText="1"/>
    </xf>
    <xf numFmtId="171" fontId="23" fillId="11" borderId="6" xfId="0" applyNumberFormat="1" applyFont="1" applyFill="1" applyBorder="1" applyAlignment="1">
      <alignment horizontal="center" vertical="center" wrapText="1"/>
    </xf>
    <xf numFmtId="2" fontId="23" fillId="11" borderId="6" xfId="0" applyNumberFormat="1" applyFont="1" applyFill="1" applyBorder="1" applyAlignment="1">
      <alignment horizontal="center" vertical="center" wrapText="1"/>
    </xf>
    <xf numFmtId="1" fontId="23" fillId="11" borderId="6" xfId="0" applyNumberFormat="1" applyFont="1" applyFill="1" applyBorder="1" applyAlignment="1">
      <alignment horizontal="center" vertical="center" wrapText="1"/>
    </xf>
    <xf numFmtId="1" fontId="23" fillId="11" borderId="7" xfId="0" applyNumberFormat="1" applyFont="1" applyFill="1" applyBorder="1" applyAlignment="1">
      <alignment horizontal="center" vertical="center" wrapText="1"/>
    </xf>
    <xf numFmtId="0" fontId="21" fillId="0" borderId="35" xfId="0" applyFont="1" applyFill="1" applyBorder="1" applyAlignment="1">
      <alignment horizontal="center" vertical="center" wrapText="1"/>
    </xf>
    <xf numFmtId="1" fontId="23" fillId="3" borderId="37" xfId="0" applyNumberFormat="1" applyFont="1" applyFill="1" applyBorder="1" applyAlignment="1">
      <alignment horizontal="center" vertical="center" wrapText="1"/>
    </xf>
    <xf numFmtId="1" fontId="23" fillId="3" borderId="26" xfId="0" applyNumberFormat="1" applyFont="1" applyFill="1" applyBorder="1" applyAlignment="1">
      <alignment horizontal="center" vertical="center" wrapText="1"/>
    </xf>
    <xf numFmtId="168" fontId="25" fillId="0" borderId="9" xfId="0" applyNumberFormat="1" applyFont="1" applyFill="1" applyBorder="1" applyAlignment="1">
      <alignment horizontal="center" vertical="center" wrapText="1"/>
    </xf>
    <xf numFmtId="171" fontId="21" fillId="0" borderId="14" xfId="0" applyNumberFormat="1" applyFont="1" applyFill="1" applyBorder="1" applyAlignment="1">
      <alignment horizontal="center" vertical="center" wrapText="1"/>
    </xf>
    <xf numFmtId="171" fontId="21" fillId="0" borderId="9" xfId="0" applyNumberFormat="1" applyFont="1" applyFill="1" applyBorder="1" applyAlignment="1" applyProtection="1">
      <alignment horizontal="center" vertical="center" wrapText="1"/>
      <protection locked="0" hidden="1"/>
    </xf>
    <xf numFmtId="0" fontId="9" fillId="0" borderId="51" xfId="0" applyFont="1" applyFill="1" applyBorder="1" applyAlignment="1">
      <alignment horizontal="center" vertical="center" wrapText="1"/>
    </xf>
    <xf numFmtId="171" fontId="11" fillId="0" borderId="9" xfId="0" applyNumberFormat="1" applyFont="1" applyFill="1" applyBorder="1" applyAlignment="1" applyProtection="1">
      <alignment horizontal="center" vertical="center" wrapText="1"/>
      <protection locked="0" hidden="1"/>
    </xf>
    <xf numFmtId="0" fontId="21" fillId="0" borderId="16" xfId="0" applyFont="1" applyFill="1" applyBorder="1" applyAlignment="1">
      <alignment horizontal="center" vertical="center" wrapText="1"/>
    </xf>
    <xf numFmtId="171" fontId="21" fillId="0" borderId="14" xfId="0" applyNumberFormat="1" applyFont="1" applyFill="1" applyBorder="1" applyAlignment="1" applyProtection="1">
      <alignment horizontal="center" vertical="center" wrapText="1"/>
      <protection locked="0" hidden="1"/>
    </xf>
    <xf numFmtId="168" fontId="21" fillId="0" borderId="9" xfId="0" applyNumberFormat="1" applyFont="1" applyFill="1" applyBorder="1" applyAlignment="1">
      <alignment horizontal="center" vertical="center" wrapText="1"/>
    </xf>
    <xf numFmtId="171" fontId="21" fillId="0" borderId="18" xfId="0" applyNumberFormat="1" applyFont="1" applyFill="1" applyBorder="1" applyAlignment="1">
      <alignment horizontal="center" vertical="center" wrapText="1"/>
    </xf>
    <xf numFmtId="171" fontId="21" fillId="0" borderId="46" xfId="0" applyNumberFormat="1" applyFont="1" applyFill="1" applyBorder="1" applyAlignment="1">
      <alignment horizontal="center" vertical="center" wrapText="1"/>
    </xf>
    <xf numFmtId="1" fontId="21" fillId="0" borderId="46" xfId="0" applyNumberFormat="1" applyFont="1" applyFill="1" applyBorder="1" applyAlignment="1">
      <alignment horizontal="center" vertical="center" wrapText="1"/>
    </xf>
    <xf numFmtId="2" fontId="10" fillId="0" borderId="76" xfId="0" applyNumberFormat="1" applyFont="1" applyFill="1" applyBorder="1" applyAlignment="1">
      <alignment horizontal="center" vertical="center" wrapText="1"/>
    </xf>
    <xf numFmtId="168" fontId="7" fillId="0" borderId="9" xfId="0" applyNumberFormat="1" applyFont="1" applyFill="1" applyBorder="1" applyAlignment="1">
      <alignment horizontal="center" vertical="center" wrapText="1"/>
    </xf>
    <xf numFmtId="2" fontId="18" fillId="0" borderId="0" xfId="0" applyNumberFormat="1" applyFont="1" applyFill="1" applyAlignment="1">
      <alignment horizontal="center"/>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21" fillId="0" borderId="18" xfId="0" applyFont="1" applyBorder="1" applyAlignment="1">
      <alignment horizontal="center" vertical="center"/>
    </xf>
    <xf numFmtId="0" fontId="21" fillId="0" borderId="19" xfId="0" applyFont="1" applyBorder="1" applyAlignment="1">
      <alignment horizontal="center" vertical="center"/>
    </xf>
    <xf numFmtId="0" fontId="21" fillId="0" borderId="20" xfId="0" applyFont="1" applyBorder="1" applyAlignment="1">
      <alignment horizontal="center" vertical="center"/>
    </xf>
    <xf numFmtId="0" fontId="21" fillId="0" borderId="18"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22" xfId="0" applyFont="1" applyFill="1" applyBorder="1" applyAlignment="1">
      <alignment horizontal="center" vertical="center" wrapText="1"/>
    </xf>
    <xf numFmtId="0" fontId="21" fillId="0" borderId="23" xfId="0" applyFont="1" applyFill="1" applyBorder="1" applyAlignment="1">
      <alignment horizontal="center" vertical="center" wrapText="1"/>
    </xf>
    <xf numFmtId="0" fontId="21" fillId="0" borderId="24" xfId="0" applyFont="1" applyFill="1" applyBorder="1" applyAlignment="1">
      <alignment horizontal="center" vertical="center" wrapText="1"/>
    </xf>
    <xf numFmtId="0" fontId="21" fillId="0" borderId="67"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5" xfId="0" applyFont="1" applyFill="1" applyBorder="1" applyAlignment="1">
      <alignment horizontal="center" vertical="center" wrapText="1"/>
    </xf>
    <xf numFmtId="1" fontId="11" fillId="0" borderId="18" xfId="0" applyNumberFormat="1" applyFont="1" applyFill="1" applyBorder="1" applyAlignment="1">
      <alignment horizontal="center" vertical="center" wrapText="1"/>
    </xf>
    <xf numFmtId="1" fontId="11" fillId="0" borderId="19" xfId="0" applyNumberFormat="1" applyFont="1" applyFill="1" applyBorder="1" applyAlignment="1">
      <alignment horizontal="center" vertical="center" wrapText="1"/>
    </xf>
    <xf numFmtId="1" fontId="11" fillId="0" borderId="20" xfId="0" applyNumberFormat="1"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 fillId="0" borderId="0" xfId="0" applyFont="1" applyAlignment="1">
      <alignment horizontal="center" vertical="center" wrapText="1"/>
    </xf>
    <xf numFmtId="0" fontId="2" fillId="2" borderId="8"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2" fillId="0" borderId="0" xfId="0" applyFont="1" applyAlignment="1">
      <alignment horizontal="center" vertical="center" wrapText="1"/>
    </xf>
    <xf numFmtId="2" fontId="0" fillId="0" borderId="52" xfId="0" applyNumberFormat="1" applyFont="1" applyBorder="1" applyAlignment="1">
      <alignment horizontal="center" vertical="center" wrapText="1"/>
    </xf>
    <xf numFmtId="2" fontId="11" fillId="0" borderId="18" xfId="0" applyNumberFormat="1" applyFont="1" applyBorder="1" applyAlignment="1">
      <alignment horizontal="center" vertical="center" wrapText="1"/>
    </xf>
    <xf numFmtId="2" fontId="11" fillId="0" borderId="19" xfId="0" applyNumberFormat="1" applyFont="1" applyBorder="1" applyAlignment="1">
      <alignment horizontal="center" vertical="center" wrapText="1"/>
    </xf>
    <xf numFmtId="2" fontId="11" fillId="0" borderId="20" xfId="0" applyNumberFormat="1" applyFont="1" applyBorder="1" applyAlignment="1">
      <alignment horizontal="center" vertical="center" wrapText="1"/>
    </xf>
    <xf numFmtId="2" fontId="11" fillId="0" borderId="18" xfId="0" applyNumberFormat="1" applyFont="1" applyFill="1" applyBorder="1" applyAlignment="1">
      <alignment horizontal="center" vertical="center" wrapText="1"/>
    </xf>
    <xf numFmtId="2" fontId="11" fillId="0" borderId="19" xfId="0" applyNumberFormat="1" applyFont="1" applyFill="1" applyBorder="1" applyAlignment="1">
      <alignment horizontal="center" vertical="center" wrapText="1"/>
    </xf>
    <xf numFmtId="2" fontId="11" fillId="0" borderId="20" xfId="0" applyNumberFormat="1"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3" fillId="0" borderId="0" xfId="0" applyFont="1" applyBorder="1" applyAlignment="1">
      <alignment horizontal="center" vertical="center"/>
    </xf>
    <xf numFmtId="0" fontId="11" fillId="3" borderId="4" xfId="0" applyFont="1" applyFill="1" applyBorder="1" applyAlignment="1">
      <alignment horizontal="center" vertical="center" wrapText="1"/>
    </xf>
    <xf numFmtId="0" fontId="11" fillId="3" borderId="43" xfId="0" applyFont="1" applyFill="1" applyBorder="1" applyAlignment="1">
      <alignment horizontal="center" vertical="center" wrapText="1"/>
    </xf>
    <xf numFmtId="0" fontId="11" fillId="3" borderId="44" xfId="0" applyFont="1" applyFill="1" applyBorder="1" applyAlignment="1">
      <alignment horizontal="center" vertical="center" wrapText="1"/>
    </xf>
    <xf numFmtId="0" fontId="2" fillId="0" borderId="21" xfId="0" applyFont="1" applyBorder="1" applyAlignment="1">
      <alignment horizontal="center" vertical="center"/>
    </xf>
    <xf numFmtId="0" fontId="2" fillId="0" borderId="35" xfId="0" applyFont="1" applyBorder="1" applyAlignment="1">
      <alignment horizontal="center" vertical="center"/>
    </xf>
    <xf numFmtId="0" fontId="2" fillId="0" borderId="31" xfId="0" applyFont="1" applyBorder="1" applyAlignment="1">
      <alignment horizontal="center" vertical="center"/>
    </xf>
    <xf numFmtId="0" fontId="2" fillId="0" borderId="8" xfId="0" applyFont="1" applyBorder="1" applyAlignment="1">
      <alignment horizontal="center" vertical="center"/>
    </xf>
    <xf numFmtId="0" fontId="2" fillId="0" borderId="13" xfId="0" applyFont="1" applyBorder="1" applyAlignment="1">
      <alignment horizontal="center" vertical="center"/>
    </xf>
    <xf numFmtId="0" fontId="2" fillId="0" borderId="21"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21"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59" xfId="0" applyFont="1" applyBorder="1" applyAlignment="1">
      <alignment horizontal="center" vertical="center" wrapText="1"/>
    </xf>
    <xf numFmtId="0" fontId="11" fillId="0" borderId="35"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11" fillId="3" borderId="73" xfId="0" applyFont="1" applyFill="1" applyBorder="1" applyAlignment="1">
      <alignment horizontal="center" vertical="center" wrapText="1"/>
    </xf>
    <xf numFmtId="0" fontId="11" fillId="3" borderId="74" xfId="0" applyFont="1" applyFill="1" applyBorder="1" applyAlignment="1">
      <alignment horizontal="center" vertical="center" wrapText="1"/>
    </xf>
    <xf numFmtId="0" fontId="11" fillId="3" borderId="75" xfId="0" applyFont="1" applyFill="1" applyBorder="1" applyAlignment="1">
      <alignment horizontal="center" vertical="center" wrapText="1"/>
    </xf>
    <xf numFmtId="0" fontId="3" fillId="0" borderId="0" xfId="0" applyFont="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15" fillId="3" borderId="26" xfId="0" applyFont="1" applyFill="1" applyBorder="1" applyAlignment="1">
      <alignment horizontal="center" vertical="center" wrapText="1"/>
    </xf>
    <xf numFmtId="0" fontId="15" fillId="3" borderId="37" xfId="0" applyFont="1" applyFill="1" applyBorder="1" applyAlignment="1">
      <alignment horizontal="center" vertical="center" wrapText="1"/>
    </xf>
    <xf numFmtId="0" fontId="2" fillId="0" borderId="8" xfId="0" applyFont="1" applyBorder="1" applyAlignment="1">
      <alignment horizontal="center" vertical="center" wrapText="1"/>
    </xf>
    <xf numFmtId="0" fontId="13" fillId="3" borderId="26" xfId="0" applyFont="1" applyFill="1" applyBorder="1" applyAlignment="1">
      <alignment horizontal="center" vertical="center" wrapText="1"/>
    </xf>
    <xf numFmtId="0" fontId="13" fillId="3" borderId="37"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13" fillId="3" borderId="74" xfId="0" applyFont="1" applyFill="1" applyBorder="1" applyAlignment="1">
      <alignment horizontal="center" vertical="center" wrapText="1"/>
    </xf>
    <xf numFmtId="0" fontId="13" fillId="3" borderId="75" xfId="0" applyFont="1" applyFill="1" applyBorder="1" applyAlignment="1">
      <alignment horizontal="center" vertical="center" wrapText="1"/>
    </xf>
    <xf numFmtId="0" fontId="11" fillId="0" borderId="21"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59" xfId="0" applyFont="1" applyBorder="1" applyAlignment="1">
      <alignment horizontal="center" vertical="center" wrapText="1"/>
    </xf>
    <xf numFmtId="0" fontId="11" fillId="0" borderId="35"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29" xfId="0" applyFont="1" applyFill="1" applyBorder="1" applyAlignment="1">
      <alignment horizontal="center" vertical="center"/>
    </xf>
    <xf numFmtId="0" fontId="11" fillId="7" borderId="18" xfId="0" applyFont="1" applyFill="1" applyBorder="1" applyAlignment="1">
      <alignment horizontal="center" vertical="center"/>
    </xf>
    <xf numFmtId="0" fontId="11" fillId="7" borderId="19" xfId="0" applyFont="1" applyFill="1" applyBorder="1" applyAlignment="1">
      <alignment horizontal="center" vertical="center"/>
    </xf>
    <xf numFmtId="0" fontId="11" fillId="7" borderId="20" xfId="0" applyFont="1" applyFill="1" applyBorder="1" applyAlignment="1">
      <alignment horizontal="center" vertical="center"/>
    </xf>
    <xf numFmtId="1" fontId="11" fillId="0" borderId="18" xfId="0" applyNumberFormat="1" applyFont="1" applyBorder="1" applyAlignment="1">
      <alignment horizontal="center" vertical="center" wrapText="1"/>
    </xf>
    <xf numFmtId="1" fontId="11" fillId="0" borderId="19" xfId="0" applyNumberFormat="1" applyFont="1" applyBorder="1" applyAlignment="1">
      <alignment horizontal="center" vertical="center" wrapText="1"/>
    </xf>
    <xf numFmtId="1" fontId="11" fillId="0" borderId="20" xfId="0" applyNumberFormat="1" applyFont="1" applyBorder="1" applyAlignment="1">
      <alignment horizontal="center" vertical="center" wrapText="1"/>
    </xf>
    <xf numFmtId="0" fontId="11" fillId="0" borderId="9" xfId="0" applyFont="1" applyBorder="1" applyAlignment="1">
      <alignment horizontal="center" vertical="center" wrapText="1"/>
    </xf>
    <xf numFmtId="0" fontId="11" fillId="0" borderId="12" xfId="0" applyFont="1" applyBorder="1" applyAlignment="1">
      <alignment horizontal="center" vertical="center" wrapText="1"/>
    </xf>
    <xf numFmtId="1" fontId="11" fillId="0" borderId="22" xfId="0" applyNumberFormat="1" applyFont="1" applyBorder="1" applyAlignment="1">
      <alignment horizontal="center" vertical="center" wrapText="1"/>
    </xf>
    <xf numFmtId="1" fontId="11" fillId="0" borderId="23" xfId="0" applyNumberFormat="1" applyFont="1" applyBorder="1" applyAlignment="1">
      <alignment horizontal="center" vertical="center" wrapText="1"/>
    </xf>
    <xf numFmtId="1" fontId="11" fillId="0" borderId="24" xfId="0" applyNumberFormat="1" applyFont="1" applyBorder="1" applyAlignment="1">
      <alignment horizontal="center" vertical="center" wrapText="1"/>
    </xf>
    <xf numFmtId="0" fontId="2" fillId="2" borderId="9" xfId="0" applyFont="1" applyFill="1" applyBorder="1" applyAlignment="1">
      <alignment horizontal="center" vertical="center"/>
    </xf>
    <xf numFmtId="0" fontId="2" fillId="2" borderId="16" xfId="0" applyFont="1" applyFill="1" applyBorder="1" applyAlignment="1">
      <alignment horizontal="center" vertical="center"/>
    </xf>
    <xf numFmtId="0" fontId="2" fillId="6" borderId="9" xfId="0" applyFont="1" applyFill="1" applyBorder="1" applyAlignment="1">
      <alignment horizontal="center" vertical="center" wrapText="1"/>
    </xf>
    <xf numFmtId="0" fontId="0" fillId="0" borderId="0" xfId="0" applyFont="1" applyAlignment="1">
      <alignment horizontal="left" vertical="center" wrapText="1"/>
    </xf>
    <xf numFmtId="0" fontId="11" fillId="0" borderId="18" xfId="0" applyFont="1" applyBorder="1" applyAlignment="1">
      <alignment horizontal="center" vertical="center"/>
    </xf>
    <xf numFmtId="0" fontId="11" fillId="0" borderId="46" xfId="0" applyFont="1" applyBorder="1" applyAlignment="1">
      <alignment horizontal="center" vertical="center"/>
    </xf>
    <xf numFmtId="0" fontId="21" fillId="0" borderId="22" xfId="0" applyFont="1" applyBorder="1" applyAlignment="1">
      <alignment horizontal="center" vertical="center" wrapText="1"/>
    </xf>
    <xf numFmtId="0" fontId="21" fillId="0" borderId="66" xfId="0" applyFont="1" applyBorder="1" applyAlignment="1">
      <alignment horizontal="center" vertical="center" wrapText="1"/>
    </xf>
    <xf numFmtId="0" fontId="21" fillId="0" borderId="46"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35" xfId="0" applyFont="1" applyBorder="1" applyAlignment="1">
      <alignment horizontal="center" vertical="center" wrapText="1"/>
    </xf>
    <xf numFmtId="0" fontId="21" fillId="0" borderId="31" xfId="0" applyFont="1" applyBorder="1" applyAlignment="1">
      <alignment horizontal="center" vertical="center" wrapText="1"/>
    </xf>
    <xf numFmtId="0" fontId="21" fillId="0" borderId="61" xfId="0" applyFont="1" applyBorder="1" applyAlignment="1">
      <alignment horizontal="center" vertical="center" wrapText="1"/>
    </xf>
    <xf numFmtId="0" fontId="21" fillId="0" borderId="32" xfId="0" applyFont="1" applyBorder="1" applyAlignment="1">
      <alignment horizontal="center" vertical="center" wrapText="1"/>
    </xf>
    <xf numFmtId="0" fontId="0" fillId="3" borderId="6" xfId="0" applyFont="1" applyFill="1" applyBorder="1" applyAlignment="1">
      <alignment horizontal="center" vertical="center" wrapText="1"/>
    </xf>
    <xf numFmtId="0" fontId="0" fillId="3" borderId="7" xfId="0" applyFont="1" applyFill="1" applyBorder="1" applyAlignment="1">
      <alignment horizontal="center" vertical="center" wrapText="1"/>
    </xf>
    <xf numFmtId="0" fontId="21" fillId="0" borderId="21" xfId="0" applyFont="1" applyFill="1" applyBorder="1" applyAlignment="1">
      <alignment horizontal="center" vertical="center" wrapText="1"/>
    </xf>
    <xf numFmtId="0" fontId="21" fillId="0" borderId="35" xfId="0" applyFont="1" applyFill="1" applyBorder="1" applyAlignment="1">
      <alignment horizontal="center" vertical="center" wrapText="1"/>
    </xf>
    <xf numFmtId="0" fontId="21" fillId="0" borderId="31" xfId="0" applyFont="1" applyFill="1" applyBorder="1" applyAlignment="1">
      <alignment horizontal="center" vertical="center" wrapText="1"/>
    </xf>
    <xf numFmtId="0" fontId="21" fillId="0" borderId="8" xfId="0" applyFont="1" applyBorder="1" applyAlignment="1">
      <alignment horizontal="center" vertical="center" wrapText="1"/>
    </xf>
    <xf numFmtId="0" fontId="34" fillId="3" borderId="6" xfId="0" applyFont="1" applyFill="1" applyBorder="1" applyAlignment="1">
      <alignment horizontal="center" vertical="center" wrapText="1"/>
    </xf>
    <xf numFmtId="0" fontId="34" fillId="3" borderId="7"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21" fillId="0" borderId="8" xfId="0" applyFont="1" applyBorder="1" applyAlignment="1">
      <alignment horizontal="center" vertical="center"/>
    </xf>
    <xf numFmtId="0" fontId="21" fillId="0" borderId="21" xfId="0" applyFont="1" applyBorder="1" applyAlignment="1">
      <alignment horizontal="center" vertical="center"/>
    </xf>
    <xf numFmtId="0" fontId="21" fillId="0" borderId="35" xfId="0" applyFont="1" applyBorder="1" applyAlignment="1">
      <alignment horizontal="center" vertical="center"/>
    </xf>
    <xf numFmtId="0" fontId="21" fillId="0" borderId="31" xfId="0" applyFont="1" applyBorder="1" applyAlignment="1">
      <alignment horizontal="center" vertical="center"/>
    </xf>
    <xf numFmtId="0" fontId="8" fillId="2" borderId="1"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24" fillId="3" borderId="7" xfId="0" applyFont="1" applyFill="1" applyBorder="1" applyAlignment="1">
      <alignment horizontal="center" vertical="center" wrapText="1"/>
    </xf>
    <xf numFmtId="0" fontId="21" fillId="0" borderId="11" xfId="0" applyFont="1" applyBorder="1" applyAlignment="1">
      <alignment horizontal="center" vertical="center" wrapText="1"/>
    </xf>
    <xf numFmtId="0" fontId="25" fillId="3" borderId="2" xfId="0" applyFont="1" applyFill="1" applyBorder="1" applyAlignment="1">
      <alignment horizontal="center" vertical="center" wrapText="1"/>
    </xf>
    <xf numFmtId="0" fontId="25" fillId="3" borderId="3" xfId="0" applyFont="1" applyFill="1" applyBorder="1" applyAlignment="1">
      <alignment horizontal="center" vertical="center" wrapText="1"/>
    </xf>
    <xf numFmtId="0" fontId="25" fillId="3" borderId="29" xfId="0" applyFont="1" applyFill="1" applyBorder="1" applyAlignment="1">
      <alignment horizontal="center" vertical="center" wrapText="1"/>
    </xf>
    <xf numFmtId="0" fontId="26" fillId="4" borderId="16" xfId="0" applyFont="1" applyFill="1" applyBorder="1" applyAlignment="1">
      <alignment horizontal="center" vertical="center" wrapText="1"/>
    </xf>
    <xf numFmtId="0" fontId="26" fillId="4" borderId="36" xfId="0" applyFont="1" applyFill="1" applyBorder="1" applyAlignment="1">
      <alignment horizontal="center" vertical="center" wrapText="1"/>
    </xf>
    <xf numFmtId="0" fontId="25" fillId="4" borderId="16" xfId="0" applyFont="1" applyFill="1" applyBorder="1" applyAlignment="1">
      <alignment horizontal="center" vertical="center" wrapText="1"/>
    </xf>
    <xf numFmtId="0" fontId="25" fillId="4" borderId="36" xfId="0" applyFont="1" applyFill="1" applyBorder="1" applyAlignment="1">
      <alignment horizontal="center" vertical="center" wrapText="1"/>
    </xf>
    <xf numFmtId="0" fontId="25" fillId="4" borderId="72" xfId="0" applyFont="1" applyFill="1" applyBorder="1" applyAlignment="1">
      <alignment horizontal="center" vertical="top" wrapText="1"/>
    </xf>
    <xf numFmtId="0" fontId="25" fillId="4" borderId="10" xfId="0" applyFont="1" applyFill="1" applyBorder="1" applyAlignment="1">
      <alignment horizontal="center" vertical="top" wrapText="1"/>
    </xf>
    <xf numFmtId="0" fontId="21" fillId="0" borderId="59" xfId="0" applyFont="1" applyBorder="1" applyAlignment="1">
      <alignment horizontal="center" vertical="center"/>
    </xf>
    <xf numFmtId="0" fontId="24" fillId="3" borderId="4" xfId="0" applyFont="1" applyFill="1" applyBorder="1" applyAlignment="1">
      <alignment horizontal="center" vertical="center" wrapText="1"/>
    </xf>
    <xf numFmtId="0" fontId="24" fillId="3" borderId="43" xfId="0" applyFont="1" applyFill="1" applyBorder="1" applyAlignment="1">
      <alignment horizontal="center" vertical="center" wrapText="1"/>
    </xf>
    <xf numFmtId="0" fontId="24" fillId="3" borderId="44" xfId="0" applyFont="1" applyFill="1" applyBorder="1" applyAlignment="1">
      <alignment horizontal="center" vertical="center" wrapText="1"/>
    </xf>
    <xf numFmtId="0" fontId="26" fillId="4" borderId="61" xfId="0" applyFont="1" applyFill="1" applyBorder="1" applyAlignment="1">
      <alignment horizontal="center" vertical="center" wrapText="1"/>
    </xf>
    <xf numFmtId="0" fontId="26" fillId="4" borderId="11" xfId="0" applyFont="1" applyFill="1" applyBorder="1" applyAlignment="1">
      <alignment horizontal="center" vertical="center" wrapText="1"/>
    </xf>
    <xf numFmtId="0" fontId="21" fillId="0" borderId="13" xfId="0" applyFont="1" applyBorder="1" applyAlignment="1">
      <alignment horizontal="center" vertical="center"/>
    </xf>
    <xf numFmtId="0" fontId="24" fillId="3" borderId="2" xfId="0" applyFont="1" applyFill="1" applyBorder="1" applyAlignment="1">
      <alignment horizontal="center" vertical="center" wrapText="1"/>
    </xf>
    <xf numFmtId="0" fontId="24" fillId="3" borderId="3" xfId="0" applyFont="1" applyFill="1" applyBorder="1" applyAlignment="1">
      <alignment horizontal="center" vertical="center" wrapText="1"/>
    </xf>
    <xf numFmtId="0" fontId="24" fillId="3" borderId="29" xfId="0" applyFont="1" applyFill="1" applyBorder="1" applyAlignment="1">
      <alignment horizontal="center" vertical="center" wrapText="1"/>
    </xf>
    <xf numFmtId="0" fontId="21" fillId="0" borderId="61" xfId="0" applyFont="1" applyBorder="1" applyAlignment="1">
      <alignment horizontal="center" vertical="center"/>
    </xf>
    <xf numFmtId="0" fontId="21" fillId="0" borderId="32" xfId="0" applyFont="1" applyBorder="1" applyAlignment="1">
      <alignment horizontal="center" vertical="center"/>
    </xf>
    <xf numFmtId="0" fontId="21" fillId="0" borderId="59" xfId="0" applyFont="1" applyBorder="1" applyAlignment="1">
      <alignment horizontal="center" vertical="center" wrapText="1"/>
    </xf>
    <xf numFmtId="0" fontId="2" fillId="3" borderId="1"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66" xfId="0" applyFont="1" applyBorder="1" applyAlignment="1">
      <alignment horizontal="center" vertical="center"/>
    </xf>
    <xf numFmtId="0" fontId="11" fillId="0" borderId="19" xfId="0" applyFont="1" applyBorder="1" applyAlignment="1">
      <alignment horizontal="center" vertical="center"/>
    </xf>
    <xf numFmtId="0" fontId="21" fillId="0" borderId="9" xfId="0" applyFont="1" applyBorder="1" applyAlignment="1">
      <alignment horizontal="center" vertical="center"/>
    </xf>
    <xf numFmtId="0" fontId="2" fillId="3" borderId="65"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29" xfId="0" applyFont="1" applyFill="1" applyBorder="1" applyAlignment="1">
      <alignment horizontal="left" vertical="center" wrapText="1"/>
    </xf>
    <xf numFmtId="2" fontId="2" fillId="3" borderId="65" xfId="0" applyNumberFormat="1" applyFont="1" applyFill="1" applyBorder="1" applyAlignment="1">
      <alignment horizontal="left" vertical="center" wrapText="1"/>
    </xf>
    <xf numFmtId="2" fontId="2" fillId="3" borderId="3" xfId="0" applyNumberFormat="1" applyFont="1" applyFill="1" applyBorder="1" applyAlignment="1">
      <alignment horizontal="left" vertical="center" wrapText="1"/>
    </xf>
    <xf numFmtId="2" fontId="2" fillId="3" borderId="29" xfId="0" applyNumberFormat="1" applyFont="1" applyFill="1" applyBorder="1" applyAlignment="1">
      <alignment horizontal="left" vertical="center" wrapText="1"/>
    </xf>
    <xf numFmtId="0" fontId="21" fillId="0" borderId="22" xfId="0" applyFont="1" applyFill="1" applyBorder="1" applyAlignment="1">
      <alignment horizontal="center" vertical="center"/>
    </xf>
    <xf numFmtId="0" fontId="21" fillId="0" borderId="23" xfId="0" applyFont="1" applyFill="1" applyBorder="1" applyAlignment="1">
      <alignment horizontal="center" vertical="center"/>
    </xf>
    <xf numFmtId="0" fontId="21" fillId="0" borderId="66" xfId="0" applyFont="1" applyFill="1" applyBorder="1" applyAlignment="1">
      <alignment horizontal="center" vertical="center"/>
    </xf>
    <xf numFmtId="0" fontId="21" fillId="0" borderId="24" xfId="0" applyFont="1" applyFill="1" applyBorder="1" applyAlignment="1">
      <alignment horizontal="center" vertical="center"/>
    </xf>
    <xf numFmtId="0" fontId="11" fillId="0" borderId="20" xfId="0" applyFont="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4" fillId="0" borderId="0" xfId="0" applyFont="1" applyBorder="1" applyAlignment="1">
      <alignment horizontal="center" vertical="center"/>
    </xf>
    <xf numFmtId="0" fontId="22" fillId="8" borderId="64" xfId="0" applyFont="1" applyFill="1" applyBorder="1" applyAlignment="1">
      <alignment horizontal="center" vertical="center" wrapText="1"/>
    </xf>
    <xf numFmtId="0" fontId="22" fillId="8" borderId="19" xfId="0" applyFont="1" applyFill="1" applyBorder="1" applyAlignment="1">
      <alignment horizontal="center" vertical="center" wrapText="1"/>
    </xf>
    <xf numFmtId="0" fontId="22" fillId="8" borderId="20" xfId="0" applyFont="1" applyFill="1" applyBorder="1" applyAlignment="1">
      <alignment horizontal="center" vertical="center" wrapText="1"/>
    </xf>
    <xf numFmtId="0" fontId="22" fillId="2" borderId="64" xfId="0" applyFont="1" applyFill="1" applyBorder="1" applyAlignment="1">
      <alignment horizontal="center" vertical="center" wrapText="1"/>
    </xf>
    <xf numFmtId="0" fontId="22" fillId="2" borderId="19" xfId="0" applyFont="1" applyFill="1" applyBorder="1" applyAlignment="1">
      <alignment horizontal="center" vertical="center" wrapText="1"/>
    </xf>
    <xf numFmtId="0" fontId="22" fillId="2" borderId="20" xfId="0" applyFont="1" applyFill="1" applyBorder="1" applyAlignment="1">
      <alignment horizontal="center" vertical="center" wrapText="1"/>
    </xf>
    <xf numFmtId="0" fontId="22" fillId="2" borderId="62" xfId="0" applyFont="1" applyFill="1" applyBorder="1" applyAlignment="1">
      <alignment horizontal="center" vertical="center" wrapText="1"/>
    </xf>
    <xf numFmtId="0" fontId="2" fillId="8" borderId="62" xfId="0" applyFont="1" applyFill="1" applyBorder="1" applyAlignment="1">
      <alignment horizontal="center" vertical="center" wrapText="1"/>
    </xf>
    <xf numFmtId="0" fontId="22" fillId="8" borderId="62" xfId="0" applyFont="1" applyFill="1" applyBorder="1" applyAlignment="1">
      <alignment horizontal="center" vertical="center" wrapText="1"/>
    </xf>
    <xf numFmtId="0" fontId="11" fillId="0" borderId="24" xfId="0" applyFont="1" applyBorder="1" applyAlignment="1">
      <alignment horizontal="center" vertical="center"/>
    </xf>
    <xf numFmtId="0" fontId="11" fillId="0" borderId="8" xfId="0" applyFont="1" applyBorder="1" applyAlignment="1">
      <alignment horizontal="center" vertical="center" wrapText="1"/>
    </xf>
    <xf numFmtId="0" fontId="11" fillId="0" borderId="13" xfId="0" applyFont="1" applyBorder="1" applyAlignment="1">
      <alignment horizontal="center" vertical="center" wrapText="1"/>
    </xf>
    <xf numFmtId="0" fontId="3" fillId="3" borderId="1"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11" fillId="0" borderId="21" xfId="0" applyFont="1" applyFill="1" applyBorder="1" applyAlignment="1">
      <alignment horizontal="center" vertical="center" wrapText="1"/>
    </xf>
  </cellXfs>
  <cellStyles count="2">
    <cellStyle name="Įprastas" xfId="0" builtinId="0"/>
    <cellStyle name="Įprastas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1730</xdr:colOff>
      <xdr:row>1</xdr:row>
      <xdr:rowOff>864</xdr:rowOff>
    </xdr:from>
    <xdr:to>
      <xdr:col>13</xdr:col>
      <xdr:colOff>0</xdr:colOff>
      <xdr:row>26</xdr:row>
      <xdr:rowOff>190500</xdr:rowOff>
    </xdr:to>
    <xdr:sp macro="" textlink="">
      <xdr:nvSpPr>
        <xdr:cNvPr id="2" name="TextBox 1"/>
        <xdr:cNvSpPr txBox="1"/>
      </xdr:nvSpPr>
      <xdr:spPr>
        <a:xfrm>
          <a:off x="685798" y="200023"/>
          <a:ext cx="8207088" cy="51686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t-LT" sz="1200">
              <a:latin typeface="Times New Roman" panose="02020603050405020304" pitchFamily="18" charset="0"/>
              <a:cs typeface="Times New Roman" panose="02020603050405020304" pitchFamily="18" charset="0"/>
            </a:rPr>
            <a:t>Lietuvoje iš viso yra </a:t>
          </a:r>
          <a:r>
            <a:rPr lang="lt-LT" sz="1200" b="1">
              <a:latin typeface="Times New Roman" panose="02020603050405020304" pitchFamily="18" charset="0"/>
              <a:cs typeface="Times New Roman" panose="02020603050405020304" pitchFamily="18" charset="0"/>
            </a:rPr>
            <a:t>10</a:t>
          </a:r>
          <a:r>
            <a:rPr lang="lt-LT" sz="1200">
              <a:latin typeface="Times New Roman" panose="02020603050405020304" pitchFamily="18" charset="0"/>
              <a:cs typeface="Times New Roman" panose="02020603050405020304" pitchFamily="18" charset="0"/>
            </a:rPr>
            <a:t> regionų: Alytaus, Kauno, Klaipėdos, Marijampolės, Panevėžio, Šiaulių, Tauragės, Telšių, Utenos ir Vilniaus.</a:t>
          </a:r>
        </a:p>
        <a:p>
          <a:r>
            <a:rPr lang="lt-LT" sz="1200" b="1">
              <a:latin typeface="Times New Roman" panose="02020603050405020304" pitchFamily="18" charset="0"/>
              <a:cs typeface="Times New Roman" panose="02020603050405020304" pitchFamily="18" charset="0"/>
            </a:rPr>
            <a:t>Alytaus regioną </a:t>
          </a:r>
          <a:r>
            <a:rPr lang="lt-LT" sz="1200">
              <a:latin typeface="Times New Roman" panose="02020603050405020304" pitchFamily="18" charset="0"/>
              <a:cs typeface="Times New Roman" panose="02020603050405020304" pitchFamily="18" charset="0"/>
            </a:rPr>
            <a:t>sudaro: Alytaus m., Alytaus r., Druskininkų, Lazdijų r., ir Varėnos r. savivaldybės.</a:t>
          </a:r>
        </a:p>
        <a:p>
          <a:r>
            <a:rPr lang="lt-LT" sz="1200" b="1">
              <a:latin typeface="Times New Roman" panose="02020603050405020304" pitchFamily="18" charset="0"/>
              <a:cs typeface="Times New Roman" panose="02020603050405020304" pitchFamily="18" charset="0"/>
            </a:rPr>
            <a:t>Kauno regioną </a:t>
          </a:r>
          <a:r>
            <a:rPr lang="lt-LT" sz="1200">
              <a:latin typeface="Times New Roman" panose="02020603050405020304" pitchFamily="18" charset="0"/>
              <a:cs typeface="Times New Roman" panose="02020603050405020304" pitchFamily="18" charset="0"/>
            </a:rPr>
            <a:t>sudaro: Birštono, Jonavos r., Kauno m., Kauno r., Kaišiadorių r., Kėdainių r., Prienų r. ir Raseinių r. savivaldybės.</a:t>
          </a:r>
        </a:p>
        <a:p>
          <a:r>
            <a:rPr lang="lt-LT" sz="1200" b="0" u="sng">
              <a:latin typeface="Times New Roman" panose="02020603050405020304" pitchFamily="18" charset="0"/>
              <a:cs typeface="Times New Roman" panose="02020603050405020304" pitchFamily="18" charset="0"/>
            </a:rPr>
            <a:t>Tačiau Alytaus</a:t>
          </a:r>
          <a:r>
            <a:rPr lang="lt-LT" sz="1200" b="0" u="sng" baseline="0">
              <a:latin typeface="Times New Roman" panose="02020603050405020304" pitchFamily="18" charset="0"/>
              <a:cs typeface="Times New Roman" panose="02020603050405020304" pitchFamily="18" charset="0"/>
            </a:rPr>
            <a:t> regiono atliekų tvarkymo sistemą jungia Alytaus m., Alytaus r., Druskininkų, Lazdijų r., Varėnos r., Prienų r. ir Birštono savivaldybės. </a:t>
          </a:r>
        </a:p>
        <a:p>
          <a:r>
            <a:rPr lang="lt-LT" sz="1200" b="0" u="sng" baseline="0">
              <a:latin typeface="Times New Roman" panose="02020603050405020304" pitchFamily="18" charset="0"/>
              <a:cs typeface="Times New Roman" panose="02020603050405020304" pitchFamily="18" charset="0"/>
            </a:rPr>
            <a:t>Atitinkamai Kauno regiono - Jonavos r., Kauno m., Kauno r., Kaišiadorių r., Kėdainių r. ir Raseinių r. savivaldybės.</a:t>
          </a:r>
        </a:p>
        <a:p>
          <a:r>
            <a:rPr lang="lt-LT" sz="1200" b="1">
              <a:latin typeface="Times New Roman" panose="02020603050405020304" pitchFamily="18" charset="0"/>
              <a:cs typeface="Times New Roman" panose="02020603050405020304" pitchFamily="18" charset="0"/>
            </a:rPr>
            <a:t>Klaipėdos</a:t>
          </a:r>
          <a:r>
            <a:rPr lang="lt-LT" sz="1200" b="1" baseline="0">
              <a:latin typeface="Times New Roman" panose="02020603050405020304" pitchFamily="18" charset="0"/>
              <a:cs typeface="Times New Roman" panose="02020603050405020304" pitchFamily="18" charset="0"/>
            </a:rPr>
            <a:t> regioną </a:t>
          </a:r>
          <a:r>
            <a:rPr lang="lt-LT" sz="1200" baseline="0">
              <a:latin typeface="Times New Roman" panose="02020603050405020304" pitchFamily="18" charset="0"/>
              <a:cs typeface="Times New Roman" panose="02020603050405020304" pitchFamily="18" charset="0"/>
            </a:rPr>
            <a:t>sudaro: Klaipėdos m., Klaipėdos r., Kretingos r., </a:t>
          </a:r>
          <a:r>
            <a:rPr lang="en-US" sz="1200" baseline="0">
              <a:latin typeface="Times New Roman" panose="02020603050405020304" pitchFamily="18" charset="0"/>
              <a:cs typeface="Times New Roman" panose="02020603050405020304" pitchFamily="18" charset="0"/>
            </a:rPr>
            <a:t>Neringos, </a:t>
          </a:r>
          <a:r>
            <a:rPr lang="lt-LT" sz="1200" baseline="0">
              <a:latin typeface="Times New Roman" panose="02020603050405020304" pitchFamily="18" charset="0"/>
              <a:cs typeface="Times New Roman" panose="02020603050405020304" pitchFamily="18" charset="0"/>
            </a:rPr>
            <a:t>Palangos m., Skuodo r. ir Šilutės r. savivaldybės.</a:t>
          </a:r>
        </a:p>
        <a:p>
          <a:r>
            <a:rPr lang="lt-LT" sz="1200" b="1" baseline="0">
              <a:latin typeface="Times New Roman" panose="02020603050405020304" pitchFamily="18" charset="0"/>
              <a:cs typeface="Times New Roman" panose="02020603050405020304" pitchFamily="18" charset="0"/>
            </a:rPr>
            <a:t>Marijampolės regioną </a:t>
          </a:r>
          <a:r>
            <a:rPr lang="lt-LT" sz="1200" baseline="0">
              <a:latin typeface="Times New Roman" panose="02020603050405020304" pitchFamily="18" charset="0"/>
              <a:cs typeface="Times New Roman" panose="02020603050405020304" pitchFamily="18" charset="0"/>
            </a:rPr>
            <a:t>sudaro: Kalvarijos, Kazlų Rūdos, Marijampolės, Šakių r. ir Vilkaviškio r. savivadybės.</a:t>
          </a:r>
        </a:p>
        <a:p>
          <a:r>
            <a:rPr lang="lt-LT" sz="1200" b="1" baseline="0">
              <a:latin typeface="Times New Roman" panose="02020603050405020304" pitchFamily="18" charset="0"/>
              <a:cs typeface="Times New Roman" panose="02020603050405020304" pitchFamily="18" charset="0"/>
            </a:rPr>
            <a:t>Panevėžio regioną </a:t>
          </a:r>
          <a:r>
            <a:rPr lang="lt-LT" sz="1200" baseline="0">
              <a:latin typeface="Times New Roman" panose="02020603050405020304" pitchFamily="18" charset="0"/>
              <a:cs typeface="Times New Roman" panose="02020603050405020304" pitchFamily="18" charset="0"/>
            </a:rPr>
            <a:t>sudaro: Biržų r., Kupiškio r., Panevėžio m., Panevėžio r., Pasvalio r. ir Rokiškio r. savivaldybės.</a:t>
          </a:r>
        </a:p>
        <a:p>
          <a:r>
            <a:rPr lang="lt-LT" sz="1200" b="1" baseline="0">
              <a:latin typeface="Times New Roman" panose="02020603050405020304" pitchFamily="18" charset="0"/>
              <a:cs typeface="Times New Roman" panose="02020603050405020304" pitchFamily="18" charset="0"/>
            </a:rPr>
            <a:t>Šiaulių regioną </a:t>
          </a:r>
          <a:r>
            <a:rPr lang="lt-LT" sz="1200" baseline="0">
              <a:latin typeface="Times New Roman" panose="02020603050405020304" pitchFamily="18" charset="0"/>
              <a:cs typeface="Times New Roman" panose="02020603050405020304" pitchFamily="18" charset="0"/>
            </a:rPr>
            <a:t>sudaro: Akmenės r., Joniškio r., Kelmės r., </a:t>
          </a:r>
          <a:r>
            <a:rPr lang="lt-LT" sz="1200" baseline="0">
              <a:solidFill>
                <a:schemeClr val="dk1"/>
              </a:solidFill>
              <a:effectLst/>
              <a:latin typeface="Times New Roman" panose="02020603050405020304" pitchFamily="18" charset="0"/>
              <a:ea typeface="+mn-ea"/>
              <a:cs typeface="Times New Roman" panose="02020603050405020304" pitchFamily="18" charset="0"/>
            </a:rPr>
            <a:t>Pakruojo r., </a:t>
          </a:r>
          <a:r>
            <a:rPr lang="lt-LT" sz="1200" baseline="0">
              <a:latin typeface="Times New Roman" panose="02020603050405020304" pitchFamily="18" charset="0"/>
              <a:cs typeface="Times New Roman" panose="02020603050405020304" pitchFamily="18" charset="0"/>
            </a:rPr>
            <a:t>Radviliškio r., Šiaulių m. ir </a:t>
          </a:r>
          <a:r>
            <a:rPr lang="lt-LT" sz="1200" baseline="0">
              <a:solidFill>
                <a:schemeClr val="dk1"/>
              </a:solidFill>
              <a:effectLst/>
              <a:latin typeface="Times New Roman" panose="02020603050405020304" pitchFamily="18" charset="0"/>
              <a:ea typeface="+mn-ea"/>
              <a:cs typeface="Times New Roman" panose="02020603050405020304" pitchFamily="18" charset="0"/>
            </a:rPr>
            <a:t>Šiaulių r. </a:t>
          </a:r>
          <a:r>
            <a:rPr lang="lt-LT" sz="1200" baseline="0">
              <a:latin typeface="Times New Roman" panose="02020603050405020304" pitchFamily="18" charset="0"/>
              <a:cs typeface="Times New Roman" panose="02020603050405020304" pitchFamily="18" charset="0"/>
            </a:rPr>
            <a:t>savivaldybės.</a:t>
          </a:r>
        </a:p>
        <a:p>
          <a:r>
            <a:rPr lang="lt-LT" sz="1200" b="1" baseline="0">
              <a:latin typeface="Times New Roman" panose="02020603050405020304" pitchFamily="18" charset="0"/>
              <a:cs typeface="Times New Roman" panose="02020603050405020304" pitchFamily="18" charset="0"/>
            </a:rPr>
            <a:t>Tauragės regioną </a:t>
          </a:r>
          <a:r>
            <a:rPr lang="lt-LT" sz="1200" baseline="0">
              <a:latin typeface="Times New Roman" panose="02020603050405020304" pitchFamily="18" charset="0"/>
              <a:cs typeface="Times New Roman" panose="02020603050405020304" pitchFamily="18" charset="0"/>
            </a:rPr>
            <a:t>sudaro: Jurbarko r., Pagėgių, Šilalės r. ir Tauragės r. savivaldybės.</a:t>
          </a:r>
        </a:p>
        <a:p>
          <a:r>
            <a:rPr lang="lt-LT" sz="1200" b="1" baseline="0">
              <a:latin typeface="Times New Roman" panose="02020603050405020304" pitchFamily="18" charset="0"/>
              <a:cs typeface="Times New Roman" panose="02020603050405020304" pitchFamily="18" charset="0"/>
            </a:rPr>
            <a:t>Telšių regioną </a:t>
          </a:r>
          <a:r>
            <a:rPr lang="lt-LT" sz="1200" baseline="0">
              <a:latin typeface="Times New Roman" panose="02020603050405020304" pitchFamily="18" charset="0"/>
              <a:cs typeface="Times New Roman" panose="02020603050405020304" pitchFamily="18" charset="0"/>
            </a:rPr>
            <a:t>sudaro: Mažeikių r., Plungės r., Rietavo r. ir Telšių r. savivaldybės.</a:t>
          </a:r>
        </a:p>
        <a:p>
          <a:r>
            <a:rPr lang="lt-LT" sz="1200" b="1" baseline="0">
              <a:latin typeface="Times New Roman" panose="02020603050405020304" pitchFamily="18" charset="0"/>
              <a:cs typeface="Times New Roman" panose="02020603050405020304" pitchFamily="18" charset="0"/>
            </a:rPr>
            <a:t>Utenos regioną </a:t>
          </a:r>
          <a:r>
            <a:rPr lang="lt-LT" sz="1200" baseline="0">
              <a:latin typeface="Times New Roman" panose="02020603050405020304" pitchFamily="18" charset="0"/>
              <a:cs typeface="Times New Roman" panose="02020603050405020304" pitchFamily="18" charset="0"/>
            </a:rPr>
            <a:t>sudaro: Anykščių r., Ignalinos r., Molėtų r., Visagino m., Utenos m. ir Zarasų r. savivaldybės.</a:t>
          </a:r>
        </a:p>
        <a:p>
          <a:r>
            <a:rPr lang="lt-LT" sz="1200" b="1" baseline="0">
              <a:latin typeface="Times New Roman" panose="02020603050405020304" pitchFamily="18" charset="0"/>
              <a:cs typeface="Times New Roman" panose="02020603050405020304" pitchFamily="18" charset="0"/>
            </a:rPr>
            <a:t>Vilniaus regioną </a:t>
          </a:r>
          <a:r>
            <a:rPr lang="lt-LT" sz="1200" baseline="0">
              <a:latin typeface="Times New Roman" panose="02020603050405020304" pitchFamily="18" charset="0"/>
              <a:cs typeface="Times New Roman" panose="02020603050405020304" pitchFamily="18" charset="0"/>
            </a:rPr>
            <a:t>sudaro: Elektrėnų, Šalčininkų r., Širvintų r., Švenčionių r., Trakų r., Ukmergės r., Vilniaus m. ir Vilniaus r. savivaldybės.</a:t>
          </a:r>
        </a:p>
        <a:p>
          <a:pPr eaLnBrk="1" fontAlgn="auto" latinLnBrk="0" hangingPunct="1"/>
          <a:endParaRPr lang="en-US" sz="1100" b="1">
            <a:solidFill>
              <a:schemeClr val="dk1"/>
            </a:solidFill>
            <a:effectLst/>
            <a:latin typeface="+mn-lt"/>
            <a:ea typeface="+mn-ea"/>
            <a:cs typeface="+mn-cs"/>
          </a:endParaRPr>
        </a:p>
        <a:p>
          <a:pPr eaLnBrk="1" fontAlgn="auto" latinLnBrk="0" hangingPunct="1"/>
          <a:r>
            <a:rPr lang="lt-LT" sz="1200" b="1">
              <a:solidFill>
                <a:schemeClr val="dk1"/>
              </a:solidFill>
              <a:effectLst/>
              <a:latin typeface="Times New Roman" panose="02020603050405020304" pitchFamily="18" charset="0"/>
              <a:ea typeface="+mn-ea"/>
              <a:cs typeface="Times New Roman" panose="02020603050405020304" pitchFamily="18" charset="0"/>
            </a:rPr>
            <a:t>1 lape </a:t>
          </a:r>
          <a:r>
            <a:rPr lang="lt-LT" sz="1200">
              <a:solidFill>
                <a:schemeClr val="dk1"/>
              </a:solidFill>
              <a:effectLst/>
              <a:latin typeface="Times New Roman" panose="02020603050405020304" pitchFamily="18" charset="0"/>
              <a:ea typeface="+mn-ea"/>
              <a:cs typeface="Times New Roman" panose="02020603050405020304" pitchFamily="18" charset="0"/>
            </a:rPr>
            <a:t>yra pateikta informacija apie Viešųjų komunalinių atliekų paslaugų plėtros užduočių vykdymą;</a:t>
          </a:r>
          <a:endParaRPr lang="lt-LT" sz="1200">
            <a:effectLst/>
            <a:latin typeface="Times New Roman" panose="02020603050405020304" pitchFamily="18" charset="0"/>
            <a:cs typeface="Times New Roman" panose="02020603050405020304" pitchFamily="18" charset="0"/>
          </a:endParaRPr>
        </a:p>
        <a:p>
          <a:r>
            <a:rPr lang="lt-LT" sz="1200" b="1">
              <a:solidFill>
                <a:schemeClr val="dk1"/>
              </a:solidFill>
              <a:effectLst/>
              <a:latin typeface="Times New Roman" panose="02020603050405020304" pitchFamily="18" charset="0"/>
              <a:ea typeface="+mn-ea"/>
              <a:cs typeface="Times New Roman" panose="02020603050405020304" pitchFamily="18" charset="0"/>
            </a:rPr>
            <a:t>2 lape </a:t>
          </a:r>
          <a:r>
            <a:rPr lang="lt-LT" sz="1200">
              <a:solidFill>
                <a:schemeClr val="dk1"/>
              </a:solidFill>
              <a:effectLst/>
              <a:latin typeface="Times New Roman" panose="02020603050405020304" pitchFamily="18" charset="0"/>
              <a:ea typeface="+mn-ea"/>
              <a:cs typeface="Times New Roman" panose="02020603050405020304" pitchFamily="18" charset="0"/>
            </a:rPr>
            <a:t>yra pateikta informacija apie atskirų komunalinių atliekų srautų surinkimo priemones ir kiekius;</a:t>
          </a:r>
          <a:endParaRPr lang="lt-LT" sz="1200">
            <a:effectLst/>
            <a:latin typeface="Times New Roman" panose="02020603050405020304" pitchFamily="18" charset="0"/>
            <a:cs typeface="Times New Roman" panose="02020603050405020304" pitchFamily="18" charset="0"/>
          </a:endParaRPr>
        </a:p>
        <a:p>
          <a:r>
            <a:rPr lang="lt-LT" sz="1200" b="1">
              <a:solidFill>
                <a:schemeClr val="dk1"/>
              </a:solidFill>
              <a:effectLst/>
              <a:latin typeface="Times New Roman" panose="02020603050405020304" pitchFamily="18" charset="0"/>
              <a:ea typeface="+mn-ea"/>
              <a:cs typeface="Times New Roman" panose="02020603050405020304" pitchFamily="18" charset="0"/>
            </a:rPr>
            <a:t>3 lape </a:t>
          </a:r>
          <a:r>
            <a:rPr lang="lt-LT" sz="1200">
              <a:solidFill>
                <a:schemeClr val="dk1"/>
              </a:solidFill>
              <a:effectLst/>
              <a:latin typeface="Times New Roman" panose="02020603050405020304" pitchFamily="18" charset="0"/>
              <a:ea typeface="+mn-ea"/>
              <a:cs typeface="Times New Roman" panose="02020603050405020304" pitchFamily="18" charset="0"/>
            </a:rPr>
            <a:t>yra</a:t>
          </a:r>
          <a:r>
            <a:rPr lang="lt-LT" sz="1200" baseline="0">
              <a:solidFill>
                <a:schemeClr val="dk1"/>
              </a:solidFill>
              <a:effectLst/>
              <a:latin typeface="Times New Roman" panose="02020603050405020304" pitchFamily="18" charset="0"/>
              <a:ea typeface="+mn-ea"/>
              <a:cs typeface="Times New Roman" panose="02020603050405020304" pitchFamily="18" charset="0"/>
            </a:rPr>
            <a:t> pateikta informacija apie Valstybinio strateginio atliekų tvarkymo plano tikslo, dėl komunalinių atliekų perdirbimo ar kitokio naudojimo, įgyvendinimą</a:t>
          </a:r>
          <a:r>
            <a:rPr lang="en-US" sz="1200" baseline="0">
              <a:solidFill>
                <a:schemeClr val="dk1"/>
              </a:solidFill>
              <a:effectLst/>
              <a:latin typeface="Times New Roman" panose="02020603050405020304" pitchFamily="18" charset="0"/>
              <a:ea typeface="+mn-ea"/>
              <a:cs typeface="Times New Roman" panose="02020603050405020304" pitchFamily="18" charset="0"/>
            </a:rPr>
            <a:t>. </a:t>
          </a:r>
          <a:endParaRPr lang="lt-LT" sz="1200">
            <a:effectLst/>
            <a:latin typeface="Times New Roman" panose="02020603050405020304" pitchFamily="18" charset="0"/>
            <a:cs typeface="Times New Roman" panose="02020603050405020304" pitchFamily="18" charset="0"/>
          </a:endParaRPr>
        </a:p>
        <a:p>
          <a:r>
            <a:rPr lang="lt-LT" sz="1200" b="1" baseline="0">
              <a:solidFill>
                <a:schemeClr val="dk1"/>
              </a:solidFill>
              <a:effectLst/>
              <a:latin typeface="Times New Roman" panose="02020603050405020304" pitchFamily="18" charset="0"/>
              <a:ea typeface="+mn-ea"/>
              <a:cs typeface="Times New Roman" panose="02020603050405020304" pitchFamily="18" charset="0"/>
            </a:rPr>
            <a:t>4 lape </a:t>
          </a:r>
          <a:r>
            <a:rPr lang="lt-LT" sz="1200" b="0" baseline="0">
              <a:solidFill>
                <a:schemeClr val="dk1"/>
              </a:solidFill>
              <a:effectLst/>
              <a:latin typeface="Times New Roman" panose="02020603050405020304" pitchFamily="18" charset="0"/>
              <a:ea typeface="+mn-ea"/>
              <a:cs typeface="Times New Roman" panose="02020603050405020304" pitchFamily="18" charset="0"/>
            </a:rPr>
            <a:t>yra pateikta informacija </a:t>
          </a:r>
          <a:r>
            <a:rPr lang="en-US" sz="1200" b="0" baseline="0">
              <a:solidFill>
                <a:schemeClr val="dk1"/>
              </a:solidFill>
              <a:effectLst/>
              <a:latin typeface="Times New Roman" panose="02020603050405020304" pitchFamily="18" charset="0"/>
              <a:ea typeface="+mn-ea"/>
              <a:cs typeface="Times New Roman" panose="02020603050405020304" pitchFamily="18" charset="0"/>
            </a:rPr>
            <a:t>apie </a:t>
          </a:r>
          <a:r>
            <a:rPr lang="en-US" sz="1200" baseline="0">
              <a:solidFill>
                <a:schemeClr val="dk1"/>
              </a:solidFill>
              <a:effectLst/>
              <a:latin typeface="Times New Roman" panose="02020603050405020304" pitchFamily="18" charset="0"/>
              <a:ea typeface="+mn-ea"/>
              <a:cs typeface="Times New Roman" panose="02020603050405020304" pitchFamily="18" charset="0"/>
            </a:rPr>
            <a:t>be</a:t>
          </a:r>
          <a:r>
            <a:rPr lang="lt-LT" sz="1200" baseline="0">
              <a:solidFill>
                <a:schemeClr val="dk1"/>
              </a:solidFill>
              <a:effectLst/>
              <a:latin typeface="Times New Roman" panose="02020603050405020304" pitchFamily="18" charset="0"/>
              <a:ea typeface="+mn-ea"/>
              <a:cs typeface="Times New Roman" panose="02020603050405020304" pitchFamily="18" charset="0"/>
            </a:rPr>
            <a:t>š</a:t>
          </a:r>
          <a:r>
            <a:rPr lang="en-US" sz="1200" baseline="0">
              <a:solidFill>
                <a:schemeClr val="dk1"/>
              </a:solidFill>
              <a:effectLst/>
              <a:latin typeface="Times New Roman" panose="02020603050405020304" pitchFamily="18" charset="0"/>
              <a:ea typeface="+mn-ea"/>
              <a:cs typeface="Times New Roman" panose="02020603050405020304" pitchFamily="18" charset="0"/>
            </a:rPr>
            <a:t>eimininkes atliekas.</a:t>
          </a:r>
          <a:endParaRPr lang="lt-LT" sz="1200">
            <a:effectLst/>
            <a:latin typeface="Times New Roman" panose="02020603050405020304" pitchFamily="18" charset="0"/>
            <a:cs typeface="Times New Roman" panose="02020603050405020304" pitchFamily="18" charset="0"/>
          </a:endParaRPr>
        </a:p>
        <a:p>
          <a:r>
            <a:rPr lang="lt-LT" sz="1200" b="1" baseline="0">
              <a:solidFill>
                <a:schemeClr val="dk1"/>
              </a:solidFill>
              <a:effectLst/>
              <a:latin typeface="Times New Roman" panose="02020603050405020304" pitchFamily="18" charset="0"/>
              <a:ea typeface="+mn-ea"/>
              <a:cs typeface="Times New Roman" panose="02020603050405020304" pitchFamily="18" charset="0"/>
            </a:rPr>
            <a:t>5 </a:t>
          </a:r>
          <a:r>
            <a:rPr lang="lt-LT" sz="1200" b="1">
              <a:solidFill>
                <a:schemeClr val="dk1"/>
              </a:solidFill>
              <a:effectLst/>
              <a:latin typeface="Times New Roman" panose="02020603050405020304" pitchFamily="18" charset="0"/>
              <a:ea typeface="+mn-ea"/>
              <a:cs typeface="Times New Roman" panose="02020603050405020304" pitchFamily="18" charset="0"/>
            </a:rPr>
            <a:t>lape </a:t>
          </a:r>
          <a:r>
            <a:rPr lang="lt-LT" sz="1200">
              <a:solidFill>
                <a:schemeClr val="dk1"/>
              </a:solidFill>
              <a:effectLst/>
              <a:latin typeface="Times New Roman" panose="02020603050405020304" pitchFamily="18" charset="0"/>
              <a:ea typeface="+mn-ea"/>
              <a:cs typeface="Times New Roman" panose="02020603050405020304" pitchFamily="18" charset="0"/>
            </a:rPr>
            <a:t>yra</a:t>
          </a:r>
          <a:r>
            <a:rPr lang="lt-LT" sz="1200" baseline="0">
              <a:solidFill>
                <a:schemeClr val="dk1"/>
              </a:solidFill>
              <a:effectLst/>
              <a:latin typeface="Times New Roman" panose="02020603050405020304" pitchFamily="18" charset="0"/>
              <a:ea typeface="+mn-ea"/>
              <a:cs typeface="Times New Roman" panose="02020603050405020304" pitchFamily="18" charset="0"/>
            </a:rPr>
            <a:t> pateikta informacija veikiančias didelio gabarito atliekų surinkimo aikšteles ir atliekų priėmimo punktus;</a:t>
          </a:r>
          <a:endParaRPr lang="lt-LT" sz="1200">
            <a:effectLst/>
            <a:latin typeface="Times New Roman" panose="02020603050405020304" pitchFamily="18" charset="0"/>
            <a:cs typeface="Times New Roman" panose="02020603050405020304" pitchFamily="18" charset="0"/>
          </a:endParaRPr>
        </a:p>
        <a:p>
          <a:r>
            <a:rPr lang="lt-LT" sz="1200" b="1" baseline="0">
              <a:solidFill>
                <a:schemeClr val="dk1"/>
              </a:solidFill>
              <a:effectLst/>
              <a:latin typeface="Times New Roman" panose="02020603050405020304" pitchFamily="18" charset="0"/>
              <a:ea typeface="+mn-ea"/>
              <a:cs typeface="Times New Roman" panose="02020603050405020304" pitchFamily="18" charset="0"/>
            </a:rPr>
            <a:t>6 - 7 lape </a:t>
          </a:r>
          <a:r>
            <a:rPr lang="lt-LT" sz="1200">
              <a:solidFill>
                <a:schemeClr val="dk1"/>
              </a:solidFill>
              <a:effectLst/>
              <a:latin typeface="Times New Roman" panose="02020603050405020304" pitchFamily="18" charset="0"/>
              <a:ea typeface="+mn-ea"/>
              <a:cs typeface="Times New Roman" panose="02020603050405020304" pitchFamily="18" charset="0"/>
            </a:rPr>
            <a:t>yra</a:t>
          </a:r>
          <a:r>
            <a:rPr lang="lt-LT" sz="1200" baseline="0">
              <a:solidFill>
                <a:schemeClr val="dk1"/>
              </a:solidFill>
              <a:effectLst/>
              <a:latin typeface="Times New Roman" panose="02020603050405020304" pitchFamily="18" charset="0"/>
              <a:ea typeface="+mn-ea"/>
              <a:cs typeface="Times New Roman" panose="02020603050405020304" pitchFamily="18" charset="0"/>
            </a:rPr>
            <a:t> pateikta informacija apie konteinerių, skirtų antrinėms žaliavoms surinkti, skaičių;</a:t>
          </a:r>
          <a:endParaRPr lang="lt-LT" sz="1200">
            <a:effectLst/>
            <a:latin typeface="Times New Roman" panose="02020603050405020304" pitchFamily="18" charset="0"/>
            <a:cs typeface="Times New Roman" panose="02020603050405020304" pitchFamily="18" charset="0"/>
          </a:endParaRPr>
        </a:p>
        <a:p>
          <a:r>
            <a:rPr lang="lt-LT" sz="1200" b="1" baseline="0">
              <a:solidFill>
                <a:schemeClr val="dk1"/>
              </a:solidFill>
              <a:effectLst/>
              <a:latin typeface="Times New Roman" panose="02020603050405020304" pitchFamily="18" charset="0"/>
              <a:ea typeface="+mn-ea"/>
              <a:cs typeface="Times New Roman" panose="02020603050405020304" pitchFamily="18" charset="0"/>
            </a:rPr>
            <a:t>8 </a:t>
          </a:r>
          <a:r>
            <a:rPr lang="lt-LT" sz="1200" b="1">
              <a:solidFill>
                <a:schemeClr val="dk1"/>
              </a:solidFill>
              <a:effectLst/>
              <a:latin typeface="Times New Roman" panose="02020603050405020304" pitchFamily="18" charset="0"/>
              <a:ea typeface="+mn-ea"/>
              <a:cs typeface="Times New Roman" panose="02020603050405020304" pitchFamily="18" charset="0"/>
            </a:rPr>
            <a:t>lape </a:t>
          </a:r>
          <a:r>
            <a:rPr lang="lt-LT" sz="1200">
              <a:solidFill>
                <a:schemeClr val="dk1"/>
              </a:solidFill>
              <a:effectLst/>
              <a:latin typeface="Times New Roman" panose="02020603050405020304" pitchFamily="18" charset="0"/>
              <a:ea typeface="+mn-ea"/>
              <a:cs typeface="Times New Roman" panose="02020603050405020304" pitchFamily="18" charset="0"/>
            </a:rPr>
            <a:t>yra</a:t>
          </a:r>
          <a:r>
            <a:rPr lang="lt-LT" sz="1200" baseline="0">
              <a:solidFill>
                <a:schemeClr val="dk1"/>
              </a:solidFill>
              <a:effectLst/>
              <a:latin typeface="Times New Roman" panose="02020603050405020304" pitchFamily="18" charset="0"/>
              <a:ea typeface="+mn-ea"/>
              <a:cs typeface="Times New Roman" panose="02020603050405020304" pitchFamily="18" charset="0"/>
            </a:rPr>
            <a:t> pateikta informacija apie komunalines atliekas surenkančias įmones;</a:t>
          </a:r>
        </a:p>
        <a:p>
          <a:r>
            <a:rPr lang="lt-LT" sz="1200" b="1" baseline="0">
              <a:solidFill>
                <a:schemeClr val="dk1"/>
              </a:solidFill>
              <a:effectLst/>
              <a:latin typeface="Times New Roman" panose="02020603050405020304" pitchFamily="18" charset="0"/>
              <a:ea typeface="+mn-ea"/>
              <a:cs typeface="Times New Roman" panose="02020603050405020304" pitchFamily="18" charset="0"/>
            </a:rPr>
            <a:t>9 lape </a:t>
          </a:r>
          <a:r>
            <a:rPr lang="lt-LT" sz="1200" b="0" i="0" baseline="0">
              <a:solidFill>
                <a:schemeClr val="dk1"/>
              </a:solidFill>
              <a:effectLst/>
              <a:latin typeface="Times New Roman" panose="02020603050405020304" pitchFamily="18" charset="0"/>
              <a:ea typeface="+mn-ea"/>
              <a:cs typeface="Times New Roman" panose="02020603050405020304" pitchFamily="18" charset="0"/>
            </a:rPr>
            <a:t>yra pateikta informacija apie komunalinių atliekų tvarkymo kainas;</a:t>
          </a:r>
        </a:p>
        <a:p>
          <a:r>
            <a:rPr lang="lt-LT" sz="1200" b="1" baseline="0">
              <a:solidFill>
                <a:schemeClr val="dk1"/>
              </a:solidFill>
              <a:effectLst/>
              <a:latin typeface="Times New Roman" panose="02020603050405020304" pitchFamily="18" charset="0"/>
              <a:ea typeface="+mn-ea"/>
              <a:cs typeface="Times New Roman" panose="02020603050405020304" pitchFamily="18" charset="0"/>
            </a:rPr>
            <a:t>10 lape </a:t>
          </a:r>
          <a:r>
            <a:rPr lang="lt-LT" sz="1200" baseline="0">
              <a:solidFill>
                <a:schemeClr val="dk1"/>
              </a:solidFill>
              <a:effectLst/>
              <a:latin typeface="Times New Roman" panose="02020603050405020304" pitchFamily="18" charset="0"/>
              <a:ea typeface="+mn-ea"/>
              <a:cs typeface="Times New Roman" panose="02020603050405020304" pitchFamily="18" charset="0"/>
            </a:rPr>
            <a:t>yra pateikta informacija apie savivaldybėse esamas papildančias atliekų surinkimo sistemas.</a:t>
          </a:r>
        </a:p>
        <a:p>
          <a:endParaRPr lang="lt-LT" sz="1200">
            <a:latin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0:B31"/>
  <sheetViews>
    <sheetView zoomScale="110" zoomScaleNormal="110" workbookViewId="0">
      <selection activeCell="P19" sqref="P19"/>
    </sheetView>
  </sheetViews>
  <sheetFormatPr defaultRowHeight="15.75" x14ac:dyDescent="0.25"/>
  <sheetData>
    <row r="30" spans="2:2" x14ac:dyDescent="0.25">
      <c r="B30" s="34" t="s">
        <v>802</v>
      </c>
    </row>
    <row r="31" spans="2:2" x14ac:dyDescent="0.25">
      <c r="B31" t="s">
        <v>1296</v>
      </c>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77"/>
  <sheetViews>
    <sheetView zoomScale="70" zoomScaleNormal="70" workbookViewId="0">
      <pane xSplit="1" ySplit="5" topLeftCell="B39" activePane="bottomRight" state="frozen"/>
      <selection pane="topRight" activeCell="B1" sqref="B1"/>
      <selection pane="bottomLeft" activeCell="A6" sqref="A6"/>
      <selection pane="bottomRight" activeCell="C51" sqref="C51"/>
    </sheetView>
  </sheetViews>
  <sheetFormatPr defaultRowHeight="15.75" x14ac:dyDescent="0.25"/>
  <cols>
    <col min="1" max="1" width="24.875" customWidth="1"/>
    <col min="2" max="2" width="21.375" customWidth="1"/>
    <col min="3" max="3" width="22.625" customWidth="1"/>
    <col min="4" max="4" width="27.5" style="68" customWidth="1"/>
    <col min="5" max="5" width="24" customWidth="1"/>
    <col min="6" max="6" width="14.75" customWidth="1"/>
    <col min="7" max="7" width="14.875" customWidth="1"/>
    <col min="8" max="8" width="14.5" customWidth="1"/>
    <col min="9" max="9" width="15.625" customWidth="1"/>
    <col min="10" max="10" width="16.125" customWidth="1"/>
    <col min="11" max="11" width="14.625" customWidth="1"/>
    <col min="12" max="12" width="14.25" customWidth="1"/>
    <col min="13" max="13" width="18.625" customWidth="1"/>
    <col min="14" max="14" width="18" customWidth="1"/>
    <col min="15" max="17" width="15.875" customWidth="1"/>
    <col min="18" max="18" width="15.375" customWidth="1"/>
    <col min="19" max="19" width="15.125" customWidth="1"/>
    <col min="20" max="20" width="13.625" customWidth="1"/>
    <col min="21" max="21" width="12" customWidth="1"/>
    <col min="22" max="22" width="16.75" customWidth="1"/>
    <col min="23" max="23" width="9.875" customWidth="1"/>
    <col min="24" max="24" width="10.125" customWidth="1"/>
  </cols>
  <sheetData>
    <row r="1" spans="1:25" x14ac:dyDescent="0.25">
      <c r="A1" s="820" t="s">
        <v>489</v>
      </c>
      <c r="B1" s="820"/>
      <c r="C1" s="820"/>
      <c r="D1" s="820"/>
      <c r="E1" s="820"/>
      <c r="F1" s="820"/>
      <c r="G1" s="820"/>
      <c r="H1" s="820"/>
      <c r="I1" s="820"/>
      <c r="J1" s="820"/>
      <c r="K1" s="820"/>
      <c r="L1" s="820"/>
      <c r="M1" s="820"/>
      <c r="N1" s="820"/>
      <c r="O1" s="820"/>
      <c r="P1" s="820"/>
      <c r="Q1" s="820"/>
      <c r="R1" s="820"/>
      <c r="S1" s="820"/>
      <c r="T1" s="820"/>
      <c r="U1" s="820"/>
      <c r="V1" s="820"/>
      <c r="W1" s="820"/>
      <c r="X1" s="820"/>
    </row>
    <row r="3" spans="1:25" ht="34.5" customHeight="1" x14ac:dyDescent="0.25">
      <c r="A3" s="91"/>
      <c r="B3" s="827" t="s">
        <v>479</v>
      </c>
      <c r="C3" s="827" t="s">
        <v>652</v>
      </c>
      <c r="D3" s="827" t="s">
        <v>651</v>
      </c>
      <c r="E3" s="827" t="s">
        <v>653</v>
      </c>
      <c r="F3" s="827" t="s">
        <v>480</v>
      </c>
      <c r="G3" s="827"/>
      <c r="H3" s="828" t="s">
        <v>656</v>
      </c>
      <c r="I3" s="828" t="s">
        <v>480</v>
      </c>
      <c r="J3" s="828"/>
      <c r="K3" s="829" t="s">
        <v>481</v>
      </c>
      <c r="L3" s="829"/>
      <c r="M3" s="829"/>
      <c r="N3" s="829"/>
      <c r="O3" s="824" t="s">
        <v>1285</v>
      </c>
      <c r="P3" s="825"/>
      <c r="Q3" s="825"/>
      <c r="R3" s="826"/>
      <c r="S3" s="821" t="s">
        <v>482</v>
      </c>
      <c r="T3" s="822"/>
      <c r="U3" s="822"/>
      <c r="V3" s="822"/>
      <c r="W3" s="822"/>
      <c r="X3" s="823"/>
    </row>
    <row r="4" spans="1:25" ht="120.75" customHeight="1" thickBot="1" x14ac:dyDescent="0.3">
      <c r="A4" s="91"/>
      <c r="B4" s="827"/>
      <c r="C4" s="827"/>
      <c r="D4" s="827"/>
      <c r="E4" s="827"/>
      <c r="F4" s="465" t="s">
        <v>654</v>
      </c>
      <c r="G4" s="465" t="s">
        <v>655</v>
      </c>
      <c r="H4" s="828"/>
      <c r="I4" s="466" t="s">
        <v>657</v>
      </c>
      <c r="J4" s="466" t="s">
        <v>658</v>
      </c>
      <c r="K4" s="467" t="s">
        <v>1286</v>
      </c>
      <c r="L4" s="467" t="s">
        <v>1287</v>
      </c>
      <c r="M4" s="467" t="s">
        <v>1288</v>
      </c>
      <c r="N4" s="467" t="s">
        <v>1289</v>
      </c>
      <c r="O4" s="467" t="s">
        <v>502</v>
      </c>
      <c r="P4" s="467" t="s">
        <v>503</v>
      </c>
      <c r="Q4" s="467" t="s">
        <v>504</v>
      </c>
      <c r="R4" s="467" t="s">
        <v>505</v>
      </c>
      <c r="S4" s="467" t="s">
        <v>483</v>
      </c>
      <c r="T4" s="465" t="s">
        <v>484</v>
      </c>
      <c r="U4" s="465" t="s">
        <v>485</v>
      </c>
      <c r="V4" s="465" t="s">
        <v>486</v>
      </c>
      <c r="W4" s="465" t="s">
        <v>487</v>
      </c>
      <c r="X4" s="468" t="s">
        <v>488</v>
      </c>
    </row>
    <row r="5" spans="1:25" ht="31.5" customHeight="1" x14ac:dyDescent="0.25">
      <c r="A5" s="806" t="s">
        <v>791</v>
      </c>
      <c r="B5" s="807"/>
      <c r="C5" s="807"/>
      <c r="D5" s="807"/>
      <c r="E5" s="807"/>
      <c r="F5" s="807"/>
      <c r="G5" s="807"/>
      <c r="H5" s="807"/>
      <c r="I5" s="807"/>
      <c r="J5" s="807"/>
      <c r="K5" s="807"/>
      <c r="L5" s="807"/>
      <c r="M5" s="807"/>
      <c r="N5" s="807"/>
      <c r="O5" s="807"/>
      <c r="P5" s="807"/>
      <c r="Q5" s="807"/>
      <c r="R5" s="807"/>
      <c r="S5" s="807"/>
      <c r="T5" s="807"/>
      <c r="U5" s="807"/>
      <c r="V5" s="807"/>
      <c r="W5" s="807"/>
      <c r="X5" s="808"/>
    </row>
    <row r="6" spans="1:25" s="67" customFormat="1" ht="45.75" customHeight="1" x14ac:dyDescent="0.25">
      <c r="A6" s="80" t="s">
        <v>14</v>
      </c>
      <c r="B6" s="227" t="s">
        <v>495</v>
      </c>
      <c r="C6" s="227">
        <v>106.2</v>
      </c>
      <c r="D6" s="52" t="s">
        <v>34</v>
      </c>
      <c r="E6" s="227" t="s">
        <v>34</v>
      </c>
      <c r="F6" s="227" t="s">
        <v>34</v>
      </c>
      <c r="G6" s="227" t="s">
        <v>34</v>
      </c>
      <c r="H6" s="227" t="s">
        <v>34</v>
      </c>
      <c r="I6" s="227" t="s">
        <v>34</v>
      </c>
      <c r="J6" s="227" t="s">
        <v>34</v>
      </c>
      <c r="K6" s="227" t="s">
        <v>34</v>
      </c>
      <c r="L6" s="227" t="s">
        <v>34</v>
      </c>
      <c r="M6" s="227" t="s">
        <v>34</v>
      </c>
      <c r="N6" s="227" t="s">
        <v>34</v>
      </c>
      <c r="O6" s="743" t="s">
        <v>34</v>
      </c>
      <c r="P6" s="804"/>
      <c r="Q6" s="804"/>
      <c r="R6" s="744"/>
      <c r="S6" s="227">
        <v>21</v>
      </c>
      <c r="T6" s="227">
        <v>23</v>
      </c>
      <c r="U6" s="227">
        <v>8</v>
      </c>
      <c r="V6" s="227">
        <v>18</v>
      </c>
      <c r="W6" s="227">
        <v>19</v>
      </c>
      <c r="X6" s="374">
        <v>11</v>
      </c>
    </row>
    <row r="7" spans="1:25" s="67" customFormat="1" ht="30" customHeight="1" x14ac:dyDescent="0.25">
      <c r="A7" s="80" t="s">
        <v>15</v>
      </c>
      <c r="B7" s="227" t="s">
        <v>495</v>
      </c>
      <c r="C7" s="79">
        <v>105.07</v>
      </c>
      <c r="D7" s="79">
        <v>64</v>
      </c>
      <c r="E7" s="227" t="s">
        <v>34</v>
      </c>
      <c r="F7" s="227" t="s">
        <v>34</v>
      </c>
      <c r="G7" s="227" t="s">
        <v>34</v>
      </c>
      <c r="H7" s="227" t="s">
        <v>34</v>
      </c>
      <c r="I7" s="227" t="s">
        <v>34</v>
      </c>
      <c r="J7" s="227" t="s">
        <v>34</v>
      </c>
      <c r="K7" s="227" t="s">
        <v>34</v>
      </c>
      <c r="L7" s="227" t="s">
        <v>34</v>
      </c>
      <c r="M7" s="227" t="s">
        <v>34</v>
      </c>
      <c r="N7" s="227" t="s">
        <v>34</v>
      </c>
      <c r="O7" s="227"/>
      <c r="P7" s="227">
        <v>1</v>
      </c>
      <c r="Q7" s="227"/>
      <c r="R7" s="227"/>
      <c r="S7" s="227" t="s">
        <v>34</v>
      </c>
      <c r="T7" s="227" t="s">
        <v>34</v>
      </c>
      <c r="U7" s="227" t="s">
        <v>34</v>
      </c>
      <c r="V7" s="227" t="s">
        <v>34</v>
      </c>
      <c r="W7" s="227" t="s">
        <v>34</v>
      </c>
      <c r="X7" s="374" t="s">
        <v>34</v>
      </c>
      <c r="Y7" s="58"/>
    </row>
    <row r="8" spans="1:25" s="67" customFormat="1" ht="50.25" customHeight="1" x14ac:dyDescent="0.25">
      <c r="A8" s="80" t="s">
        <v>17</v>
      </c>
      <c r="B8" s="227" t="s">
        <v>495</v>
      </c>
      <c r="C8" s="79">
        <v>67.959999999999994</v>
      </c>
      <c r="D8" s="79" t="s">
        <v>34</v>
      </c>
      <c r="E8" s="227" t="s">
        <v>34</v>
      </c>
      <c r="F8" s="227" t="s">
        <v>34</v>
      </c>
      <c r="G8" s="227" t="s">
        <v>34</v>
      </c>
      <c r="H8" s="227" t="s">
        <v>34</v>
      </c>
      <c r="I8" s="227" t="s">
        <v>34</v>
      </c>
      <c r="J8" s="227" t="s">
        <v>34</v>
      </c>
      <c r="K8" s="227" t="s">
        <v>34</v>
      </c>
      <c r="L8" s="227" t="s">
        <v>34</v>
      </c>
      <c r="M8" s="227" t="s">
        <v>34</v>
      </c>
      <c r="N8" s="227" t="s">
        <v>34</v>
      </c>
      <c r="O8" s="227"/>
      <c r="P8" s="227"/>
      <c r="Q8" s="227" t="s">
        <v>34</v>
      </c>
      <c r="R8" s="227"/>
      <c r="S8" s="227" t="s">
        <v>34</v>
      </c>
      <c r="T8" s="227" t="s">
        <v>34</v>
      </c>
      <c r="U8" s="227" t="s">
        <v>34</v>
      </c>
      <c r="V8" s="227" t="s">
        <v>34</v>
      </c>
      <c r="W8" s="227" t="s">
        <v>34</v>
      </c>
      <c r="X8" s="374" t="s">
        <v>34</v>
      </c>
    </row>
    <row r="9" spans="1:25" ht="45.75" customHeight="1" x14ac:dyDescent="0.25">
      <c r="A9" s="80" t="s">
        <v>18</v>
      </c>
      <c r="B9" s="227" t="s">
        <v>495</v>
      </c>
      <c r="C9" s="469">
        <v>120.95</v>
      </c>
      <c r="D9" s="470">
        <v>40.07</v>
      </c>
      <c r="E9" s="227">
        <v>52.15</v>
      </c>
      <c r="F9" s="227">
        <v>41.72</v>
      </c>
      <c r="G9" s="227">
        <v>54.39</v>
      </c>
      <c r="H9" s="471">
        <v>23.94</v>
      </c>
      <c r="I9" s="471">
        <v>16.760000000000002</v>
      </c>
      <c r="J9" s="471">
        <v>25.51</v>
      </c>
      <c r="K9" s="471">
        <v>0.85</v>
      </c>
      <c r="L9" s="471">
        <v>0.11</v>
      </c>
      <c r="M9" s="471">
        <v>0.09</v>
      </c>
      <c r="N9" s="471">
        <v>0.12</v>
      </c>
      <c r="O9" s="472"/>
      <c r="P9" s="227">
        <v>1</v>
      </c>
      <c r="Q9" s="472"/>
      <c r="R9" s="472"/>
      <c r="S9" s="227">
        <v>70</v>
      </c>
      <c r="T9" s="227">
        <v>3</v>
      </c>
      <c r="U9" s="227">
        <v>9</v>
      </c>
      <c r="V9" s="227">
        <v>7</v>
      </c>
      <c r="W9" s="227">
        <v>7</v>
      </c>
      <c r="X9" s="374">
        <v>4</v>
      </c>
    </row>
    <row r="10" spans="1:25" s="98" customFormat="1" ht="54" customHeight="1" thickBot="1" x14ac:dyDescent="0.3">
      <c r="A10" s="155" t="s">
        <v>318</v>
      </c>
      <c r="B10" s="377" t="s">
        <v>495</v>
      </c>
      <c r="C10" s="469" t="s">
        <v>669</v>
      </c>
      <c r="D10" s="470">
        <v>109.24</v>
      </c>
      <c r="E10" s="377" t="s">
        <v>34</v>
      </c>
      <c r="F10" s="377" t="s">
        <v>34</v>
      </c>
      <c r="G10" s="377" t="s">
        <v>34</v>
      </c>
      <c r="H10" s="377" t="s">
        <v>34</v>
      </c>
      <c r="I10" s="377" t="s">
        <v>34</v>
      </c>
      <c r="J10" s="377" t="s">
        <v>34</v>
      </c>
      <c r="K10" s="377" t="s">
        <v>34</v>
      </c>
      <c r="L10" s="377" t="s">
        <v>34</v>
      </c>
      <c r="M10" s="377" t="s">
        <v>34</v>
      </c>
      <c r="N10" s="377" t="s">
        <v>34</v>
      </c>
      <c r="O10" s="801" t="s">
        <v>34</v>
      </c>
      <c r="P10" s="802"/>
      <c r="Q10" s="802"/>
      <c r="R10" s="803"/>
      <c r="S10" s="801" t="s">
        <v>34</v>
      </c>
      <c r="T10" s="802"/>
      <c r="U10" s="802"/>
      <c r="V10" s="802"/>
      <c r="W10" s="802"/>
      <c r="X10" s="830"/>
    </row>
    <row r="11" spans="1:25" ht="29.25" customHeight="1" x14ac:dyDescent="0.25">
      <c r="A11" s="806" t="s">
        <v>792</v>
      </c>
      <c r="B11" s="807"/>
      <c r="C11" s="807"/>
      <c r="D11" s="807"/>
      <c r="E11" s="807"/>
      <c r="F11" s="807"/>
      <c r="G11" s="807"/>
      <c r="H11" s="807"/>
      <c r="I11" s="807"/>
      <c r="J11" s="807"/>
      <c r="K11" s="807"/>
      <c r="L11" s="807"/>
      <c r="M11" s="807"/>
      <c r="N11" s="807"/>
      <c r="O11" s="807"/>
      <c r="P11" s="807"/>
      <c r="Q11" s="807"/>
      <c r="R11" s="807"/>
      <c r="S11" s="807"/>
      <c r="T11" s="807"/>
      <c r="U11" s="807"/>
      <c r="V11" s="807"/>
      <c r="W11" s="807"/>
      <c r="X11" s="808"/>
    </row>
    <row r="12" spans="1:25" s="98" customFormat="1" ht="31.5" customHeight="1" x14ac:dyDescent="0.25">
      <c r="A12" s="80" t="s">
        <v>82</v>
      </c>
      <c r="B12" s="227" t="s">
        <v>495</v>
      </c>
      <c r="C12" s="227">
        <v>96.57</v>
      </c>
      <c r="D12" s="227" t="s">
        <v>34</v>
      </c>
      <c r="E12" s="227" t="s">
        <v>34</v>
      </c>
      <c r="F12" s="227" t="s">
        <v>34</v>
      </c>
      <c r="G12" s="227" t="s">
        <v>34</v>
      </c>
      <c r="H12" s="227" t="s">
        <v>34</v>
      </c>
      <c r="I12" s="227" t="s">
        <v>34</v>
      </c>
      <c r="J12" s="227" t="s">
        <v>34</v>
      </c>
      <c r="K12" s="227" t="s">
        <v>34</v>
      </c>
      <c r="L12" s="227" t="s">
        <v>34</v>
      </c>
      <c r="M12" s="227" t="s">
        <v>34</v>
      </c>
      <c r="N12" s="227" t="s">
        <v>34</v>
      </c>
      <c r="O12" s="227" t="s">
        <v>34</v>
      </c>
      <c r="P12" s="227">
        <v>1</v>
      </c>
      <c r="Q12" s="227">
        <v>1</v>
      </c>
      <c r="R12" s="227" t="s">
        <v>34</v>
      </c>
      <c r="S12" s="227" t="s">
        <v>34</v>
      </c>
      <c r="T12" s="227" t="s">
        <v>34</v>
      </c>
      <c r="U12" s="227" t="s">
        <v>34</v>
      </c>
      <c r="V12" s="227" t="s">
        <v>34</v>
      </c>
      <c r="W12" s="227" t="s">
        <v>34</v>
      </c>
      <c r="X12" s="227" t="s">
        <v>34</v>
      </c>
    </row>
    <row r="13" spans="1:25" ht="36.75" customHeight="1" x14ac:dyDescent="0.25">
      <c r="A13" s="373" t="s">
        <v>21</v>
      </c>
      <c r="B13" s="227" t="s">
        <v>523</v>
      </c>
      <c r="C13" s="79" t="s">
        <v>1178</v>
      </c>
      <c r="D13" s="79" t="s">
        <v>1179</v>
      </c>
      <c r="E13" s="227">
        <v>8.6</v>
      </c>
      <c r="F13" s="227">
        <v>8.69</v>
      </c>
      <c r="G13" s="227">
        <v>8.35</v>
      </c>
      <c r="H13" s="227">
        <v>4.46</v>
      </c>
      <c r="I13" s="227">
        <v>4.4800000000000004</v>
      </c>
      <c r="J13" s="227">
        <v>4.3899999999999997</v>
      </c>
      <c r="K13" s="227" t="s">
        <v>34</v>
      </c>
      <c r="L13" s="473" t="s">
        <v>34</v>
      </c>
      <c r="M13" s="227" t="s">
        <v>34</v>
      </c>
      <c r="N13" s="227" t="s">
        <v>34</v>
      </c>
      <c r="O13" s="227">
        <v>1</v>
      </c>
      <c r="P13" s="227">
        <v>1</v>
      </c>
      <c r="Q13" s="227"/>
      <c r="R13" s="227">
        <v>1</v>
      </c>
      <c r="S13" s="227">
        <v>87</v>
      </c>
      <c r="T13" s="227">
        <v>3.97</v>
      </c>
      <c r="U13" s="227">
        <v>5.88</v>
      </c>
      <c r="V13" s="227"/>
      <c r="W13" s="227">
        <v>3.15</v>
      </c>
      <c r="X13" s="374"/>
    </row>
    <row r="14" spans="1:25" ht="40.5" customHeight="1" x14ac:dyDescent="0.25">
      <c r="A14" s="373" t="s">
        <v>23</v>
      </c>
      <c r="B14" s="227" t="s">
        <v>523</v>
      </c>
      <c r="C14" s="227">
        <v>66.319999999999993</v>
      </c>
      <c r="D14" s="79" t="s">
        <v>674</v>
      </c>
      <c r="E14" s="227">
        <v>2.69</v>
      </c>
      <c r="F14" s="227">
        <v>3.04</v>
      </c>
      <c r="G14" s="227">
        <v>2.34</v>
      </c>
      <c r="H14" s="227">
        <v>1.44</v>
      </c>
      <c r="I14" s="227">
        <v>1.32</v>
      </c>
      <c r="J14" s="227">
        <v>1.56</v>
      </c>
      <c r="K14" s="227">
        <v>0.33</v>
      </c>
      <c r="L14" s="227">
        <v>0.15</v>
      </c>
      <c r="M14" s="227">
        <v>0.15</v>
      </c>
      <c r="N14" s="227">
        <v>0.15</v>
      </c>
      <c r="O14" s="227">
        <v>1</v>
      </c>
      <c r="P14" s="227"/>
      <c r="Q14" s="227"/>
      <c r="R14" s="79" t="s">
        <v>525</v>
      </c>
      <c r="S14" s="227">
        <v>42.4</v>
      </c>
      <c r="T14" s="227"/>
      <c r="U14" s="227">
        <v>39</v>
      </c>
      <c r="V14" s="227"/>
      <c r="W14" s="227">
        <v>18.600000000000001</v>
      </c>
      <c r="X14" s="374"/>
    </row>
    <row r="15" spans="1:25" s="98" customFormat="1" ht="21.75" customHeight="1" x14ac:dyDescent="0.25">
      <c r="A15" s="373" t="s">
        <v>24</v>
      </c>
      <c r="B15" s="227" t="s">
        <v>523</v>
      </c>
      <c r="C15" s="227">
        <v>43.45</v>
      </c>
      <c r="D15" s="227">
        <v>14.22</v>
      </c>
      <c r="E15" s="227">
        <v>3.85</v>
      </c>
      <c r="F15" s="227">
        <v>3.33</v>
      </c>
      <c r="G15" s="227">
        <v>5.0999999999999996</v>
      </c>
      <c r="H15" s="227">
        <v>1.63</v>
      </c>
      <c r="I15" s="227">
        <v>1.66</v>
      </c>
      <c r="J15" s="227">
        <v>1.59</v>
      </c>
      <c r="K15" s="227">
        <v>0.46500000000000002</v>
      </c>
      <c r="L15" s="227">
        <v>0.17399999999999999</v>
      </c>
      <c r="M15" s="227">
        <v>0.17399999999999999</v>
      </c>
      <c r="N15" s="227">
        <v>0.17399999999999999</v>
      </c>
      <c r="O15" s="227"/>
      <c r="P15" s="227">
        <v>1</v>
      </c>
      <c r="Q15" s="227"/>
      <c r="R15" s="227"/>
      <c r="S15" s="227">
        <v>50</v>
      </c>
      <c r="T15" s="227"/>
      <c r="U15" s="227">
        <v>37</v>
      </c>
      <c r="V15" s="227">
        <v>2</v>
      </c>
      <c r="W15" s="227">
        <v>11</v>
      </c>
      <c r="X15" s="374"/>
    </row>
    <row r="16" spans="1:25" s="98" customFormat="1" ht="36" customHeight="1" x14ac:dyDescent="0.25">
      <c r="A16" s="375" t="s">
        <v>25</v>
      </c>
      <c r="B16" s="227" t="s">
        <v>523</v>
      </c>
      <c r="C16" s="79" t="s">
        <v>681</v>
      </c>
      <c r="D16" s="79" t="s">
        <v>674</v>
      </c>
      <c r="E16" s="227">
        <v>3.35</v>
      </c>
      <c r="F16" s="227">
        <v>4.1900000000000004</v>
      </c>
      <c r="G16" s="227">
        <v>2.5</v>
      </c>
      <c r="H16" s="471">
        <v>1.1399999999999999</v>
      </c>
      <c r="I16" s="471">
        <v>1.42</v>
      </c>
      <c r="J16" s="471">
        <v>0.85</v>
      </c>
      <c r="K16" s="471">
        <v>0.43</v>
      </c>
      <c r="L16" s="471">
        <v>0.16</v>
      </c>
      <c r="M16" s="471"/>
      <c r="N16" s="471"/>
      <c r="O16" s="474">
        <v>1</v>
      </c>
      <c r="P16" s="472"/>
      <c r="Q16" s="472"/>
      <c r="R16" s="472"/>
      <c r="S16" s="227">
        <v>79</v>
      </c>
      <c r="T16" s="227"/>
      <c r="U16" s="227">
        <v>21</v>
      </c>
      <c r="V16" s="227"/>
      <c r="W16" s="227"/>
      <c r="X16" s="374"/>
    </row>
    <row r="17" spans="1:24" ht="22.5" customHeight="1" x14ac:dyDescent="0.25">
      <c r="A17" s="373" t="s">
        <v>26</v>
      </c>
      <c r="B17" s="227" t="s">
        <v>495</v>
      </c>
      <c r="C17" s="227">
        <v>37.82</v>
      </c>
      <c r="D17" s="227">
        <v>17.21</v>
      </c>
      <c r="E17" s="227">
        <v>2.39</v>
      </c>
      <c r="F17" s="227" t="s">
        <v>683</v>
      </c>
      <c r="G17" s="227" t="s">
        <v>683</v>
      </c>
      <c r="H17" s="227">
        <v>1</v>
      </c>
      <c r="I17" s="227" t="s">
        <v>684</v>
      </c>
      <c r="J17" s="227" t="s">
        <v>684</v>
      </c>
      <c r="K17" s="227" t="s">
        <v>34</v>
      </c>
      <c r="L17" s="227" t="s">
        <v>34</v>
      </c>
      <c r="M17" s="227" t="s">
        <v>34</v>
      </c>
      <c r="N17" s="227" t="s">
        <v>34</v>
      </c>
      <c r="O17" s="227">
        <v>1</v>
      </c>
      <c r="P17" s="227">
        <v>1</v>
      </c>
      <c r="Q17" s="227">
        <v>1</v>
      </c>
      <c r="R17" s="227"/>
      <c r="S17" s="227">
        <v>48.54</v>
      </c>
      <c r="T17" s="227"/>
      <c r="U17" s="227">
        <v>31.26</v>
      </c>
      <c r="V17" s="227">
        <v>12.57</v>
      </c>
      <c r="W17" s="227">
        <v>7.63</v>
      </c>
      <c r="X17" s="374"/>
    </row>
    <row r="18" spans="1:24" s="98" customFormat="1" ht="22.5" customHeight="1" x14ac:dyDescent="0.25">
      <c r="A18" s="122" t="s">
        <v>19</v>
      </c>
      <c r="B18" s="227" t="s">
        <v>495</v>
      </c>
      <c r="C18" s="227">
        <v>105.82</v>
      </c>
      <c r="D18" s="227" t="s">
        <v>34</v>
      </c>
      <c r="E18" s="227" t="s">
        <v>34</v>
      </c>
      <c r="F18" s="227" t="s">
        <v>34</v>
      </c>
      <c r="G18" s="227" t="s">
        <v>34</v>
      </c>
      <c r="H18" s="227" t="s">
        <v>34</v>
      </c>
      <c r="I18" s="227" t="s">
        <v>34</v>
      </c>
      <c r="J18" s="227" t="s">
        <v>34</v>
      </c>
      <c r="K18" s="227" t="s">
        <v>34</v>
      </c>
      <c r="L18" s="227" t="s">
        <v>34</v>
      </c>
      <c r="M18" s="227" t="s">
        <v>34</v>
      </c>
      <c r="N18" s="227" t="s">
        <v>34</v>
      </c>
      <c r="O18" s="743" t="s">
        <v>34</v>
      </c>
      <c r="P18" s="804"/>
      <c r="Q18" s="804"/>
      <c r="R18" s="744"/>
      <c r="S18" s="743" t="s">
        <v>34</v>
      </c>
      <c r="T18" s="804"/>
      <c r="U18" s="804"/>
      <c r="V18" s="804"/>
      <c r="W18" s="804"/>
      <c r="X18" s="816"/>
    </row>
    <row r="19" spans="1:24" ht="25.5" customHeight="1" thickBot="1" x14ac:dyDescent="0.3">
      <c r="A19" s="376" t="s">
        <v>27</v>
      </c>
      <c r="B19" s="377" t="s">
        <v>495</v>
      </c>
      <c r="C19" s="377">
        <v>33.6</v>
      </c>
      <c r="D19" s="377">
        <v>25.86</v>
      </c>
      <c r="E19" s="377">
        <v>3.32</v>
      </c>
      <c r="F19" s="377">
        <v>3.32</v>
      </c>
      <c r="G19" s="377">
        <v>3.32</v>
      </c>
      <c r="H19" s="377">
        <v>1.33</v>
      </c>
      <c r="I19" s="377">
        <v>1.33</v>
      </c>
      <c r="J19" s="377">
        <v>1.33</v>
      </c>
      <c r="K19" s="377" t="s">
        <v>34</v>
      </c>
      <c r="L19" s="377" t="s">
        <v>34</v>
      </c>
      <c r="M19" s="377" t="s">
        <v>34</v>
      </c>
      <c r="N19" s="377" t="s">
        <v>34</v>
      </c>
      <c r="O19" s="227">
        <v>1</v>
      </c>
      <c r="P19" s="377"/>
      <c r="Q19" s="475"/>
      <c r="R19" s="475"/>
      <c r="S19" s="227">
        <v>51</v>
      </c>
      <c r="T19" s="227"/>
      <c r="U19" s="227">
        <v>46</v>
      </c>
      <c r="V19" s="227"/>
      <c r="W19" s="227">
        <v>3</v>
      </c>
      <c r="X19" s="374"/>
    </row>
    <row r="20" spans="1:24" ht="30" customHeight="1" x14ac:dyDescent="0.25">
      <c r="A20" s="798" t="s">
        <v>796</v>
      </c>
      <c r="B20" s="799"/>
      <c r="C20" s="799"/>
      <c r="D20" s="799"/>
      <c r="E20" s="799"/>
      <c r="F20" s="799"/>
      <c r="G20" s="799"/>
      <c r="H20" s="799"/>
      <c r="I20" s="799"/>
      <c r="J20" s="799"/>
      <c r="K20" s="799"/>
      <c r="L20" s="799"/>
      <c r="M20" s="799"/>
      <c r="N20" s="799"/>
      <c r="O20" s="799"/>
      <c r="P20" s="799"/>
      <c r="Q20" s="799"/>
      <c r="R20" s="799"/>
      <c r="S20" s="799"/>
      <c r="T20" s="799"/>
      <c r="U20" s="799"/>
      <c r="V20" s="799"/>
      <c r="W20" s="799"/>
      <c r="X20" s="800"/>
    </row>
    <row r="21" spans="1:24" ht="19.5" customHeight="1" x14ac:dyDescent="0.25">
      <c r="A21" s="76" t="s">
        <v>28</v>
      </c>
      <c r="B21" s="208" t="s">
        <v>495</v>
      </c>
      <c r="C21" s="208">
        <v>70.06</v>
      </c>
      <c r="D21" s="208">
        <v>4.9399999999999977</v>
      </c>
      <c r="E21" s="145">
        <v>3.6632855015771781</v>
      </c>
      <c r="F21" s="145">
        <v>3.5264956682972657</v>
      </c>
      <c r="G21" s="230">
        <v>6.47</v>
      </c>
      <c r="H21" s="230">
        <v>1.64</v>
      </c>
      <c r="I21" s="208" t="s">
        <v>34</v>
      </c>
      <c r="J21" s="208" t="s">
        <v>34</v>
      </c>
      <c r="K21" s="208">
        <v>1.23</v>
      </c>
      <c r="L21" s="208">
        <v>0.3</v>
      </c>
      <c r="M21" s="208">
        <v>0.3</v>
      </c>
      <c r="N21" s="208" t="s">
        <v>542</v>
      </c>
      <c r="O21" s="208"/>
      <c r="P21" s="208">
        <v>1</v>
      </c>
      <c r="Q21" s="208">
        <v>1</v>
      </c>
      <c r="R21" s="208">
        <v>1</v>
      </c>
      <c r="S21" s="208">
        <v>44.1</v>
      </c>
      <c r="T21" s="208">
        <v>18.5</v>
      </c>
      <c r="U21" s="208">
        <v>6.6</v>
      </c>
      <c r="V21" s="208">
        <v>5.7</v>
      </c>
      <c r="W21" s="208">
        <v>23.5</v>
      </c>
      <c r="X21" s="476">
        <v>1.6</v>
      </c>
    </row>
    <row r="22" spans="1:24" ht="19.5" customHeight="1" x14ac:dyDescent="0.25">
      <c r="A22" s="76" t="s">
        <v>29</v>
      </c>
      <c r="B22" s="208" t="s">
        <v>495</v>
      </c>
      <c r="C22" s="208">
        <v>79</v>
      </c>
      <c r="D22" s="208">
        <v>39.21</v>
      </c>
      <c r="E22" s="208" t="s">
        <v>34</v>
      </c>
      <c r="F22" s="208" t="s">
        <v>687</v>
      </c>
      <c r="G22" s="208" t="s">
        <v>1135</v>
      </c>
      <c r="H22" s="208" t="s">
        <v>34</v>
      </c>
      <c r="I22" s="208" t="s">
        <v>34</v>
      </c>
      <c r="J22" s="208" t="s">
        <v>34</v>
      </c>
      <c r="K22" s="208">
        <v>0.58799999999999997</v>
      </c>
      <c r="L22" s="208">
        <v>0.16600000000000001</v>
      </c>
      <c r="M22" s="208">
        <v>0.154</v>
      </c>
      <c r="N22" s="208">
        <v>0.182</v>
      </c>
      <c r="O22" s="208"/>
      <c r="P22" s="208"/>
      <c r="Q22" s="208">
        <v>1</v>
      </c>
      <c r="R22" s="208"/>
      <c r="S22" s="208">
        <v>34.799999999999997</v>
      </c>
      <c r="T22" s="208">
        <v>16.600000000000001</v>
      </c>
      <c r="U22" s="208">
        <v>36.6</v>
      </c>
      <c r="V22" s="208">
        <v>0.9</v>
      </c>
      <c r="W22" s="208">
        <v>13.3</v>
      </c>
      <c r="X22" s="476">
        <v>0.8</v>
      </c>
    </row>
    <row r="23" spans="1:24" ht="19.5" customHeight="1" x14ac:dyDescent="0.25">
      <c r="A23" s="76" t="s">
        <v>30</v>
      </c>
      <c r="B23" s="208" t="s">
        <v>495</v>
      </c>
      <c r="C23" s="208">
        <v>57.46</v>
      </c>
      <c r="D23" s="208">
        <v>38.28</v>
      </c>
      <c r="E23" s="805" t="s">
        <v>34</v>
      </c>
      <c r="F23" s="805"/>
      <c r="G23" s="805"/>
      <c r="H23" s="208">
        <v>2.4169999999999998</v>
      </c>
      <c r="I23" s="208">
        <v>2.4169999999999998</v>
      </c>
      <c r="J23" s="208">
        <v>2.4169999999999998</v>
      </c>
      <c r="K23" s="208">
        <v>0.44</v>
      </c>
      <c r="L23" s="208">
        <v>0.14000000000000001</v>
      </c>
      <c r="M23" s="208">
        <v>0.14000000000000001</v>
      </c>
      <c r="N23" s="208">
        <v>0.14000000000000001</v>
      </c>
      <c r="O23" s="208">
        <v>1</v>
      </c>
      <c r="P23" s="208">
        <v>1</v>
      </c>
      <c r="Q23" s="208"/>
      <c r="R23" s="208"/>
      <c r="S23" s="817" t="s">
        <v>34</v>
      </c>
      <c r="T23" s="818"/>
      <c r="U23" s="818"/>
      <c r="V23" s="818"/>
      <c r="W23" s="818"/>
      <c r="X23" s="819"/>
    </row>
    <row r="24" spans="1:24" ht="19.5" customHeight="1" x14ac:dyDescent="0.25">
      <c r="A24" s="76" t="s">
        <v>31</v>
      </c>
      <c r="B24" s="208" t="s">
        <v>495</v>
      </c>
      <c r="C24" s="208">
        <v>101.93</v>
      </c>
      <c r="D24" s="208">
        <v>31.3</v>
      </c>
      <c r="E24" s="208">
        <v>9.41</v>
      </c>
      <c r="F24" s="208">
        <v>7.06</v>
      </c>
      <c r="G24" s="208">
        <v>11.76</v>
      </c>
      <c r="H24" s="208" t="s">
        <v>694</v>
      </c>
      <c r="I24" s="208" t="s">
        <v>34</v>
      </c>
      <c r="J24" s="208" t="s">
        <v>34</v>
      </c>
      <c r="K24" s="208" t="s">
        <v>34</v>
      </c>
      <c r="L24" s="208" t="s">
        <v>34</v>
      </c>
      <c r="M24" s="208" t="s">
        <v>34</v>
      </c>
      <c r="N24" s="230" t="s">
        <v>34</v>
      </c>
      <c r="O24" s="477"/>
      <c r="P24" s="230">
        <v>1</v>
      </c>
      <c r="Q24" s="230">
        <v>1</v>
      </c>
      <c r="R24" s="477"/>
      <c r="S24" s="208">
        <v>45.32</v>
      </c>
      <c r="T24" s="208"/>
      <c r="U24" s="208">
        <v>30.71</v>
      </c>
      <c r="V24" s="208">
        <v>15.18</v>
      </c>
      <c r="W24" s="478">
        <v>8.7899999999999991</v>
      </c>
      <c r="X24" s="476"/>
    </row>
    <row r="25" spans="1:24" s="103" customFormat="1" ht="19.5" customHeight="1" x14ac:dyDescent="0.25">
      <c r="A25" s="76" t="s">
        <v>33</v>
      </c>
      <c r="B25" s="208" t="s">
        <v>495</v>
      </c>
      <c r="C25" s="208">
        <v>64.64</v>
      </c>
      <c r="D25" s="208">
        <v>30.07</v>
      </c>
      <c r="E25" s="208" t="s">
        <v>34</v>
      </c>
      <c r="F25" s="208">
        <v>3.83</v>
      </c>
      <c r="G25" s="208">
        <v>4.33</v>
      </c>
      <c r="H25" s="208" t="s">
        <v>34</v>
      </c>
      <c r="I25" s="208" t="s">
        <v>34</v>
      </c>
      <c r="J25" s="208" t="s">
        <v>34</v>
      </c>
      <c r="K25" s="208" t="s">
        <v>34</v>
      </c>
      <c r="L25" s="208" t="s">
        <v>34</v>
      </c>
      <c r="M25" s="208" t="s">
        <v>34</v>
      </c>
      <c r="N25" s="208" t="s">
        <v>34</v>
      </c>
      <c r="O25" s="477"/>
      <c r="P25" s="230">
        <v>1</v>
      </c>
      <c r="Q25" s="230">
        <v>1</v>
      </c>
      <c r="R25" s="477"/>
      <c r="S25" s="208">
        <v>53.5</v>
      </c>
      <c r="T25" s="208"/>
      <c r="U25" s="208">
        <v>46.5</v>
      </c>
      <c r="V25" s="208"/>
      <c r="W25" s="208"/>
      <c r="X25" s="476"/>
    </row>
    <row r="26" spans="1:24" ht="19.5" customHeight="1" x14ac:dyDescent="0.25">
      <c r="A26" s="76" t="s">
        <v>35</v>
      </c>
      <c r="B26" s="208" t="s">
        <v>495</v>
      </c>
      <c r="C26" s="208">
        <v>59.83</v>
      </c>
      <c r="D26" s="208">
        <v>35.950000000000003</v>
      </c>
      <c r="E26" s="208">
        <v>1.98</v>
      </c>
      <c r="F26" s="208">
        <v>1.98</v>
      </c>
      <c r="G26" s="208">
        <v>1.98</v>
      </c>
      <c r="H26" s="478" t="s">
        <v>724</v>
      </c>
      <c r="I26" s="478" t="s">
        <v>724</v>
      </c>
      <c r="J26" s="478" t="s">
        <v>724</v>
      </c>
      <c r="K26" s="208" t="s">
        <v>34</v>
      </c>
      <c r="L26" s="208" t="s">
        <v>34</v>
      </c>
      <c r="M26" s="208" t="s">
        <v>34</v>
      </c>
      <c r="N26" s="208" t="s">
        <v>34</v>
      </c>
      <c r="O26" s="208">
        <v>1</v>
      </c>
      <c r="P26" s="208"/>
      <c r="Q26" s="230">
        <v>1</v>
      </c>
      <c r="R26" s="208"/>
      <c r="S26" s="208">
        <v>34</v>
      </c>
      <c r="T26" s="208"/>
      <c r="U26" s="208">
        <v>30</v>
      </c>
      <c r="V26" s="208">
        <v>7</v>
      </c>
      <c r="W26" s="208">
        <v>29</v>
      </c>
      <c r="X26" s="476"/>
    </row>
    <row r="27" spans="1:24" ht="19.5" customHeight="1" thickBot="1" x14ac:dyDescent="0.3">
      <c r="A27" s="216" t="s">
        <v>37</v>
      </c>
      <c r="B27" s="212" t="s">
        <v>495</v>
      </c>
      <c r="C27" s="212">
        <v>77.81</v>
      </c>
      <c r="D27" s="212">
        <v>35.479999999999997</v>
      </c>
      <c r="E27" s="212">
        <v>4.54</v>
      </c>
      <c r="F27" s="212">
        <v>4.54</v>
      </c>
      <c r="G27" s="212">
        <v>4.54</v>
      </c>
      <c r="H27" s="233" t="s">
        <v>34</v>
      </c>
      <c r="I27" s="233" t="s">
        <v>34</v>
      </c>
      <c r="J27" s="233" t="s">
        <v>34</v>
      </c>
      <c r="K27" s="212">
        <v>0.16600000000000001</v>
      </c>
      <c r="L27" s="212" t="s">
        <v>34</v>
      </c>
      <c r="M27" s="212" t="s">
        <v>34</v>
      </c>
      <c r="N27" s="212" t="s">
        <v>34</v>
      </c>
      <c r="O27" s="479"/>
      <c r="P27" s="479">
        <v>1</v>
      </c>
      <c r="Q27" s="233"/>
      <c r="R27" s="479"/>
      <c r="S27" s="212">
        <v>54</v>
      </c>
      <c r="T27" s="212"/>
      <c r="U27" s="212">
        <v>46</v>
      </c>
      <c r="V27" s="212"/>
      <c r="W27" s="479"/>
      <c r="X27" s="480"/>
    </row>
    <row r="28" spans="1:24" ht="25.5" customHeight="1" x14ac:dyDescent="0.25">
      <c r="A28" s="798" t="s">
        <v>797</v>
      </c>
      <c r="B28" s="799"/>
      <c r="C28" s="799"/>
      <c r="D28" s="799"/>
      <c r="E28" s="799"/>
      <c r="F28" s="799"/>
      <c r="G28" s="799"/>
      <c r="H28" s="799"/>
      <c r="I28" s="799"/>
      <c r="J28" s="799"/>
      <c r="K28" s="799"/>
      <c r="L28" s="799"/>
      <c r="M28" s="799"/>
      <c r="N28" s="799"/>
      <c r="O28" s="799"/>
      <c r="P28" s="799"/>
      <c r="Q28" s="799"/>
      <c r="R28" s="799"/>
      <c r="S28" s="799"/>
      <c r="T28" s="799"/>
      <c r="U28" s="799"/>
      <c r="V28" s="799"/>
      <c r="W28" s="799"/>
      <c r="X28" s="800"/>
    </row>
    <row r="29" spans="1:24" ht="25.5" customHeight="1" x14ac:dyDescent="0.25">
      <c r="A29" s="80" t="s">
        <v>40</v>
      </c>
      <c r="B29" s="227" t="s">
        <v>558</v>
      </c>
      <c r="C29" s="286">
        <v>78.56</v>
      </c>
      <c r="D29" s="286">
        <v>47.09</v>
      </c>
      <c r="E29" s="286">
        <v>4.01</v>
      </c>
      <c r="F29" s="286">
        <v>4.01</v>
      </c>
      <c r="G29" s="286">
        <v>4.01</v>
      </c>
      <c r="H29" s="286">
        <v>1.82</v>
      </c>
      <c r="I29" s="286">
        <v>1.82</v>
      </c>
      <c r="J29" s="286">
        <v>1.82</v>
      </c>
      <c r="K29" s="286">
        <v>0.45</v>
      </c>
      <c r="L29" s="286">
        <v>0.2</v>
      </c>
      <c r="M29" s="286" t="s">
        <v>34</v>
      </c>
      <c r="N29" s="286" t="s">
        <v>34</v>
      </c>
      <c r="O29" s="481">
        <v>1</v>
      </c>
      <c r="P29" s="481">
        <v>1</v>
      </c>
      <c r="Q29" s="481">
        <v>1</v>
      </c>
      <c r="R29" s="481">
        <v>1</v>
      </c>
      <c r="S29" s="286">
        <v>33.9</v>
      </c>
      <c r="T29" s="286">
        <v>0.4</v>
      </c>
      <c r="U29" s="286">
        <v>3.2</v>
      </c>
      <c r="V29" s="286">
        <f>100-S29-T29-U29-W29-X29</f>
        <v>26.099999999999987</v>
      </c>
      <c r="W29" s="286">
        <v>12.4</v>
      </c>
      <c r="X29" s="482">
        <v>24</v>
      </c>
    </row>
    <row r="30" spans="1:24" s="98" customFormat="1" ht="25.5" customHeight="1" x14ac:dyDescent="0.25">
      <c r="A30" s="80" t="s">
        <v>41</v>
      </c>
      <c r="B30" s="227" t="s">
        <v>558</v>
      </c>
      <c r="C30" s="286">
        <v>78.56</v>
      </c>
      <c r="D30" s="286">
        <v>47.09</v>
      </c>
      <c r="E30" s="286">
        <v>4.28</v>
      </c>
      <c r="F30" s="286">
        <v>4.28</v>
      </c>
      <c r="G30" s="286">
        <v>4.28</v>
      </c>
      <c r="H30" s="286">
        <v>1.94</v>
      </c>
      <c r="I30" s="286">
        <v>1.94</v>
      </c>
      <c r="J30" s="286">
        <v>1.94</v>
      </c>
      <c r="K30" s="286">
        <v>0.45</v>
      </c>
      <c r="L30" s="286">
        <v>0.2</v>
      </c>
      <c r="M30" s="286" t="s">
        <v>34</v>
      </c>
      <c r="N30" s="286" t="s">
        <v>34</v>
      </c>
      <c r="O30" s="481">
        <v>1</v>
      </c>
      <c r="P30" s="481">
        <v>1</v>
      </c>
      <c r="Q30" s="481">
        <v>1</v>
      </c>
      <c r="R30" s="481">
        <v>1</v>
      </c>
      <c r="S30" s="286">
        <v>34.200000000000003</v>
      </c>
      <c r="T30" s="286">
        <v>0.3</v>
      </c>
      <c r="U30" s="286">
        <v>4.9000000000000004</v>
      </c>
      <c r="V30" s="286">
        <f>100-S30-T30-U30-W30-X30</f>
        <v>28.200000000000003</v>
      </c>
      <c r="W30" s="286">
        <v>11</v>
      </c>
      <c r="X30" s="482">
        <v>21.4</v>
      </c>
    </row>
    <row r="31" spans="1:24" s="98" customFormat="1" ht="25.5" customHeight="1" x14ac:dyDescent="0.25">
      <c r="A31" s="80" t="s">
        <v>39</v>
      </c>
      <c r="B31" s="227" t="s">
        <v>558</v>
      </c>
      <c r="C31" s="286">
        <v>78.56</v>
      </c>
      <c r="D31" s="286">
        <v>47.09</v>
      </c>
      <c r="E31" s="286">
        <v>4.07</v>
      </c>
      <c r="F31" s="286">
        <v>4.07</v>
      </c>
      <c r="G31" s="286">
        <v>4.07</v>
      </c>
      <c r="H31" s="483">
        <v>1.64</v>
      </c>
      <c r="I31" s="483">
        <v>1.64</v>
      </c>
      <c r="J31" s="483">
        <v>1.64</v>
      </c>
      <c r="K31" s="483">
        <v>0.45</v>
      </c>
      <c r="L31" s="483">
        <v>0.2</v>
      </c>
      <c r="M31" s="286" t="s">
        <v>34</v>
      </c>
      <c r="N31" s="286" t="s">
        <v>34</v>
      </c>
      <c r="O31" s="484">
        <v>1</v>
      </c>
      <c r="P31" s="484">
        <v>1</v>
      </c>
      <c r="Q31" s="484">
        <v>1</v>
      </c>
      <c r="R31" s="484">
        <v>1</v>
      </c>
      <c r="S31" s="286">
        <v>39</v>
      </c>
      <c r="T31" s="286">
        <v>0.3</v>
      </c>
      <c r="U31" s="286">
        <v>7</v>
      </c>
      <c r="V31" s="286">
        <f>100-S31-T31-U31-X31-W31</f>
        <v>20.900000000000002</v>
      </c>
      <c r="W31" s="286">
        <v>11.2</v>
      </c>
      <c r="X31" s="482">
        <v>21.6</v>
      </c>
    </row>
    <row r="32" spans="1:24" ht="25.5" customHeight="1" x14ac:dyDescent="0.25">
      <c r="A32" s="80" t="s">
        <v>42</v>
      </c>
      <c r="B32" s="227" t="s">
        <v>558</v>
      </c>
      <c r="C32" s="286">
        <v>78.56</v>
      </c>
      <c r="D32" s="286">
        <v>47.09</v>
      </c>
      <c r="E32" s="227">
        <v>3.81</v>
      </c>
      <c r="F32" s="286">
        <v>3.81</v>
      </c>
      <c r="G32" s="286">
        <v>3.81</v>
      </c>
      <c r="H32" s="286">
        <v>1.54</v>
      </c>
      <c r="I32" s="286">
        <v>1.54</v>
      </c>
      <c r="J32" s="286">
        <v>1.54</v>
      </c>
      <c r="K32" s="227">
        <v>0.45</v>
      </c>
      <c r="L32" s="227">
        <v>0.2</v>
      </c>
      <c r="M32" s="227" t="s">
        <v>34</v>
      </c>
      <c r="N32" s="227" t="s">
        <v>34</v>
      </c>
      <c r="O32" s="227">
        <v>1</v>
      </c>
      <c r="P32" s="227">
        <v>1</v>
      </c>
      <c r="Q32" s="227">
        <v>1</v>
      </c>
      <c r="R32" s="227">
        <v>1</v>
      </c>
      <c r="S32" s="227">
        <v>34.4</v>
      </c>
      <c r="T32" s="227">
        <v>0.4</v>
      </c>
      <c r="U32" s="227">
        <v>3.7</v>
      </c>
      <c r="V32" s="227">
        <v>20.100000000000001</v>
      </c>
      <c r="W32" s="227">
        <v>14.1</v>
      </c>
      <c r="X32" s="482">
        <v>27.3</v>
      </c>
    </row>
    <row r="33" spans="1:24" ht="25.5" customHeight="1" thickBot="1" x14ac:dyDescent="0.3">
      <c r="A33" s="155" t="s">
        <v>43</v>
      </c>
      <c r="B33" s="377" t="s">
        <v>558</v>
      </c>
      <c r="C33" s="286">
        <v>78.56</v>
      </c>
      <c r="D33" s="286">
        <v>47.09</v>
      </c>
      <c r="E33" s="377">
        <v>4.51</v>
      </c>
      <c r="F33" s="377">
        <v>4.51</v>
      </c>
      <c r="G33" s="377">
        <v>4.51</v>
      </c>
      <c r="H33" s="485">
        <v>1.8476261486212446</v>
      </c>
      <c r="I33" s="485">
        <v>1.8476261486212446</v>
      </c>
      <c r="J33" s="485">
        <v>1.8476261486212446</v>
      </c>
      <c r="K33" s="377">
        <v>0.45</v>
      </c>
      <c r="L33" s="377">
        <v>0.2</v>
      </c>
      <c r="M33" s="377" t="s">
        <v>34</v>
      </c>
      <c r="N33" s="377" t="s">
        <v>34</v>
      </c>
      <c r="O33" s="377">
        <v>1</v>
      </c>
      <c r="P33" s="377">
        <v>1</v>
      </c>
      <c r="Q33" s="377">
        <v>1</v>
      </c>
      <c r="R33" s="377">
        <v>1</v>
      </c>
      <c r="S33" s="227">
        <v>38.799999999999997</v>
      </c>
      <c r="T33" s="227">
        <v>0.4</v>
      </c>
      <c r="U33" s="227">
        <v>4.0999999999999996</v>
      </c>
      <c r="V33" s="286">
        <f>100-S33-T33-U33-W33-X33</f>
        <v>21.1</v>
      </c>
      <c r="W33" s="227">
        <v>12.1</v>
      </c>
      <c r="X33" s="482">
        <v>23.5</v>
      </c>
    </row>
    <row r="34" spans="1:24" ht="28.5" customHeight="1" x14ac:dyDescent="0.25">
      <c r="A34" s="806" t="s">
        <v>798</v>
      </c>
      <c r="B34" s="807"/>
      <c r="C34" s="807"/>
      <c r="D34" s="807"/>
      <c r="E34" s="807"/>
      <c r="F34" s="807"/>
      <c r="G34" s="807"/>
      <c r="H34" s="807"/>
      <c r="I34" s="807"/>
      <c r="J34" s="807"/>
      <c r="K34" s="807"/>
      <c r="L34" s="807"/>
      <c r="M34" s="807"/>
      <c r="N34" s="807"/>
      <c r="O34" s="807"/>
      <c r="P34" s="807"/>
      <c r="Q34" s="807"/>
      <c r="R34" s="807"/>
      <c r="S34" s="807"/>
      <c r="T34" s="807"/>
      <c r="U34" s="807"/>
      <c r="V34" s="807"/>
      <c r="W34" s="807"/>
      <c r="X34" s="808"/>
    </row>
    <row r="35" spans="1:24" s="98" customFormat="1" ht="21" customHeight="1" x14ac:dyDescent="0.25">
      <c r="A35" s="80" t="s">
        <v>44</v>
      </c>
      <c r="B35" s="474" t="s">
        <v>523</v>
      </c>
      <c r="C35" s="474">
        <v>25.18</v>
      </c>
      <c r="D35" s="474">
        <v>48.98</v>
      </c>
      <c r="E35" s="474">
        <v>2.95</v>
      </c>
      <c r="F35" s="474">
        <v>3.36</v>
      </c>
      <c r="G35" s="474">
        <v>2.64</v>
      </c>
      <c r="H35" s="474">
        <v>1.36</v>
      </c>
      <c r="I35" s="474">
        <v>1.42</v>
      </c>
      <c r="J35" s="474">
        <v>1.38</v>
      </c>
      <c r="K35" s="474">
        <v>0.65</v>
      </c>
      <c r="L35" s="474">
        <v>0.2</v>
      </c>
      <c r="M35" s="474">
        <v>0.6</v>
      </c>
      <c r="N35" s="474">
        <v>0.3</v>
      </c>
      <c r="O35" s="474">
        <v>1</v>
      </c>
      <c r="P35" s="474"/>
      <c r="Q35" s="474"/>
      <c r="R35" s="474">
        <v>1</v>
      </c>
      <c r="S35" s="474">
        <v>78</v>
      </c>
      <c r="T35" s="474"/>
      <c r="U35" s="474">
        <v>16</v>
      </c>
      <c r="V35" s="474"/>
      <c r="W35" s="474">
        <v>6</v>
      </c>
      <c r="X35" s="486"/>
    </row>
    <row r="36" spans="1:24" s="98" customFormat="1" ht="21" customHeight="1" x14ac:dyDescent="0.25">
      <c r="A36" s="80" t="s">
        <v>45</v>
      </c>
      <c r="B36" s="474" t="s">
        <v>495</v>
      </c>
      <c r="C36" s="474">
        <v>113.56</v>
      </c>
      <c r="D36" s="474">
        <v>113.56</v>
      </c>
      <c r="E36" s="474">
        <v>1.8</v>
      </c>
      <c r="F36" s="474">
        <v>1.8</v>
      </c>
      <c r="G36" s="474">
        <v>1.8</v>
      </c>
      <c r="H36" s="474" t="s">
        <v>34</v>
      </c>
      <c r="I36" s="474" t="s">
        <v>34</v>
      </c>
      <c r="J36" s="474" t="s">
        <v>34</v>
      </c>
      <c r="K36" s="474" t="s">
        <v>34</v>
      </c>
      <c r="L36" s="474" t="s">
        <v>34</v>
      </c>
      <c r="M36" s="474" t="s">
        <v>34</v>
      </c>
      <c r="N36" s="474" t="s">
        <v>34</v>
      </c>
      <c r="O36" s="474">
        <v>1</v>
      </c>
      <c r="P36" s="474">
        <v>1</v>
      </c>
      <c r="Q36" s="474"/>
      <c r="R36" s="474"/>
      <c r="S36" s="474">
        <v>93</v>
      </c>
      <c r="T36" s="474"/>
      <c r="U36" s="474"/>
      <c r="V36" s="474"/>
      <c r="W36" s="474">
        <v>7</v>
      </c>
      <c r="X36" s="486"/>
    </row>
    <row r="37" spans="1:24" ht="21" customHeight="1" x14ac:dyDescent="0.25">
      <c r="A37" s="80" t="s">
        <v>46</v>
      </c>
      <c r="B37" s="474" t="s">
        <v>523</v>
      </c>
      <c r="C37" s="474">
        <v>36.14</v>
      </c>
      <c r="D37" s="474">
        <v>19.899999999999999</v>
      </c>
      <c r="E37" s="474">
        <v>3.6</v>
      </c>
      <c r="F37" s="474">
        <v>4.32</v>
      </c>
      <c r="G37" s="474">
        <v>2.88</v>
      </c>
      <c r="H37" s="474">
        <v>1.59</v>
      </c>
      <c r="I37" s="474">
        <v>1.19</v>
      </c>
      <c r="J37" s="474">
        <v>1.27</v>
      </c>
      <c r="K37" s="474">
        <v>0.38800000000000001</v>
      </c>
      <c r="L37" s="474">
        <v>0.16200000000000001</v>
      </c>
      <c r="M37" s="474">
        <v>0.111</v>
      </c>
      <c r="N37" s="474">
        <v>0.21299999999999999</v>
      </c>
      <c r="O37" s="474">
        <v>1</v>
      </c>
      <c r="P37" s="474"/>
      <c r="Q37" s="474"/>
      <c r="R37" s="474">
        <v>1</v>
      </c>
      <c r="S37" s="474">
        <v>46.6</v>
      </c>
      <c r="T37" s="474">
        <v>8.9</v>
      </c>
      <c r="U37" s="474">
        <v>38.5</v>
      </c>
      <c r="V37" s="474">
        <v>3</v>
      </c>
      <c r="W37" s="474">
        <v>3</v>
      </c>
      <c r="X37" s="486"/>
    </row>
    <row r="38" spans="1:24" s="98" customFormat="1" ht="21" customHeight="1" x14ac:dyDescent="0.25">
      <c r="A38" s="80" t="s">
        <v>47</v>
      </c>
      <c r="B38" s="474" t="s">
        <v>523</v>
      </c>
      <c r="C38" s="474">
        <v>36.14</v>
      </c>
      <c r="D38" s="474">
        <v>19.89</v>
      </c>
      <c r="E38" s="474" t="s">
        <v>718</v>
      </c>
      <c r="F38" s="474">
        <v>4.32</v>
      </c>
      <c r="G38" s="474">
        <v>2.88</v>
      </c>
      <c r="H38" s="474">
        <v>1.59</v>
      </c>
      <c r="I38" s="474">
        <v>1.91</v>
      </c>
      <c r="J38" s="474">
        <v>1.27</v>
      </c>
      <c r="K38" s="474">
        <v>0.38800000000000001</v>
      </c>
      <c r="L38" s="474">
        <v>0.16200000000000001</v>
      </c>
      <c r="M38" s="474">
        <v>0.111</v>
      </c>
      <c r="N38" s="474">
        <v>0.21299999999999999</v>
      </c>
      <c r="O38" s="487"/>
      <c r="P38" s="487"/>
      <c r="Q38" s="487"/>
      <c r="R38" s="487">
        <v>1</v>
      </c>
      <c r="S38" s="474">
        <v>46.6</v>
      </c>
      <c r="T38" s="474">
        <v>8.9</v>
      </c>
      <c r="U38" s="474">
        <v>38.5</v>
      </c>
      <c r="V38" s="474">
        <v>3</v>
      </c>
      <c r="W38" s="474">
        <v>3</v>
      </c>
      <c r="X38" s="486"/>
    </row>
    <row r="39" spans="1:24" s="98" customFormat="1" ht="21" customHeight="1" x14ac:dyDescent="0.25">
      <c r="A39" s="80" t="s">
        <v>48</v>
      </c>
      <c r="B39" s="474" t="s">
        <v>523</v>
      </c>
      <c r="C39" s="474">
        <v>18.72</v>
      </c>
      <c r="D39" s="474">
        <v>19.66</v>
      </c>
      <c r="E39" s="474" t="s">
        <v>34</v>
      </c>
      <c r="F39" s="474" t="s">
        <v>34</v>
      </c>
      <c r="G39" s="474" t="s">
        <v>34</v>
      </c>
      <c r="H39" s="474" t="s">
        <v>34</v>
      </c>
      <c r="I39" s="474">
        <v>2.0299999999999998</v>
      </c>
      <c r="J39" s="474">
        <v>2.0299999999999998</v>
      </c>
      <c r="K39" s="474">
        <v>0.4</v>
      </c>
      <c r="L39" s="474">
        <v>0.17499999999999999</v>
      </c>
      <c r="M39" s="474" t="s">
        <v>34</v>
      </c>
      <c r="N39" s="474" t="s">
        <v>34</v>
      </c>
      <c r="O39" s="474">
        <v>1</v>
      </c>
      <c r="P39" s="474"/>
      <c r="Q39" s="474"/>
      <c r="R39" s="474"/>
      <c r="S39" s="474">
        <v>72</v>
      </c>
      <c r="T39" s="474"/>
      <c r="U39" s="474">
        <v>19</v>
      </c>
      <c r="V39" s="474"/>
      <c r="W39" s="474">
        <v>9</v>
      </c>
      <c r="X39" s="486"/>
    </row>
    <row r="40" spans="1:24" s="98" customFormat="1" ht="21" customHeight="1" thickBot="1" x14ac:dyDescent="0.3">
      <c r="A40" s="155" t="s">
        <v>49</v>
      </c>
      <c r="B40" s="388" t="s">
        <v>523</v>
      </c>
      <c r="C40" s="388">
        <v>41.15</v>
      </c>
      <c r="D40" s="388">
        <v>19.899999999999999</v>
      </c>
      <c r="E40" s="388">
        <v>2.69</v>
      </c>
      <c r="F40" s="388">
        <v>2.88</v>
      </c>
      <c r="G40" s="388">
        <v>2.5499999999999998</v>
      </c>
      <c r="H40" s="388">
        <v>1.22</v>
      </c>
      <c r="I40" s="388">
        <v>1.31</v>
      </c>
      <c r="J40" s="388">
        <v>1.1599999999999999</v>
      </c>
      <c r="K40" s="388">
        <v>0.5</v>
      </c>
      <c r="L40" s="388">
        <v>0.17</v>
      </c>
      <c r="M40" s="388">
        <v>0.12</v>
      </c>
      <c r="N40" s="388">
        <v>0.25</v>
      </c>
      <c r="O40" s="388">
        <v>1</v>
      </c>
      <c r="P40" s="388"/>
      <c r="Q40" s="388">
        <v>1</v>
      </c>
      <c r="R40" s="388"/>
      <c r="S40" s="388">
        <v>66.3</v>
      </c>
      <c r="T40" s="388"/>
      <c r="U40" s="388">
        <v>16</v>
      </c>
      <c r="V40" s="388">
        <v>17</v>
      </c>
      <c r="W40" s="388">
        <v>0.7</v>
      </c>
      <c r="X40" s="488"/>
    </row>
    <row r="41" spans="1:24" ht="31.5" customHeight="1" x14ac:dyDescent="0.25">
      <c r="A41" s="809" t="s">
        <v>799</v>
      </c>
      <c r="B41" s="810"/>
      <c r="C41" s="810"/>
      <c r="D41" s="810"/>
      <c r="E41" s="810"/>
      <c r="F41" s="810"/>
      <c r="G41" s="810"/>
      <c r="H41" s="810"/>
      <c r="I41" s="810"/>
      <c r="J41" s="810"/>
      <c r="K41" s="810"/>
      <c r="L41" s="810"/>
      <c r="M41" s="810"/>
      <c r="N41" s="810"/>
      <c r="O41" s="810"/>
      <c r="P41" s="810"/>
      <c r="Q41" s="810"/>
      <c r="R41" s="810"/>
      <c r="S41" s="810"/>
      <c r="T41" s="810"/>
      <c r="U41" s="810"/>
      <c r="V41" s="810"/>
      <c r="W41" s="810"/>
      <c r="X41" s="811"/>
    </row>
    <row r="42" spans="1:24" s="108" customFormat="1" ht="21" customHeight="1" x14ac:dyDescent="0.25">
      <c r="A42" s="489" t="s">
        <v>50</v>
      </c>
      <c r="B42" s="145" t="s">
        <v>495</v>
      </c>
      <c r="C42" s="145">
        <v>28.09</v>
      </c>
      <c r="D42" s="145">
        <v>46.91</v>
      </c>
      <c r="E42" s="145" t="s">
        <v>34</v>
      </c>
      <c r="F42" s="145" t="s">
        <v>34</v>
      </c>
      <c r="G42" s="145" t="s">
        <v>34</v>
      </c>
      <c r="H42" s="145">
        <v>1.67</v>
      </c>
      <c r="I42" s="145">
        <v>1.67</v>
      </c>
      <c r="J42" s="145">
        <v>1.67</v>
      </c>
      <c r="K42" s="490">
        <v>0.17499999999999999</v>
      </c>
      <c r="L42" s="145" t="s">
        <v>34</v>
      </c>
      <c r="M42" s="145" t="s">
        <v>34</v>
      </c>
      <c r="N42" s="145" t="s">
        <v>34</v>
      </c>
      <c r="O42" s="491">
        <v>1</v>
      </c>
      <c r="P42" s="492"/>
      <c r="Q42" s="492"/>
      <c r="R42" s="492"/>
      <c r="S42" s="145">
        <v>51.32</v>
      </c>
      <c r="T42" s="145"/>
      <c r="U42" s="145">
        <v>38.03</v>
      </c>
      <c r="V42" s="145"/>
      <c r="W42" s="145"/>
      <c r="X42" s="493">
        <v>10.65</v>
      </c>
    </row>
    <row r="43" spans="1:24" s="103" customFormat="1" ht="21" customHeight="1" x14ac:dyDescent="0.25">
      <c r="A43" s="489" t="s">
        <v>51</v>
      </c>
      <c r="B43" s="145" t="s">
        <v>495</v>
      </c>
      <c r="C43" s="145">
        <v>27.79</v>
      </c>
      <c r="D43" s="145">
        <v>48.21</v>
      </c>
      <c r="E43" s="145" t="s">
        <v>34</v>
      </c>
      <c r="F43" s="145" t="s">
        <v>34</v>
      </c>
      <c r="G43" s="145" t="s">
        <v>34</v>
      </c>
      <c r="H43" s="145">
        <v>1.75</v>
      </c>
      <c r="I43" s="145">
        <v>1.75</v>
      </c>
      <c r="J43" s="145">
        <v>1.75</v>
      </c>
      <c r="K43" s="490">
        <v>0.17499999999999999</v>
      </c>
      <c r="L43" s="145" t="s">
        <v>34</v>
      </c>
      <c r="M43" s="145" t="s">
        <v>34</v>
      </c>
      <c r="N43" s="145" t="s">
        <v>34</v>
      </c>
      <c r="O43" s="494">
        <v>1</v>
      </c>
      <c r="P43" s="145"/>
      <c r="Q43" s="145"/>
      <c r="R43" s="145"/>
      <c r="S43" s="145">
        <v>55.75</v>
      </c>
      <c r="T43" s="145"/>
      <c r="U43" s="145">
        <v>38.130000000000003</v>
      </c>
      <c r="V43" s="145"/>
      <c r="W43" s="145"/>
      <c r="X43" s="493">
        <v>6.12</v>
      </c>
    </row>
    <row r="44" spans="1:24" ht="21" customHeight="1" x14ac:dyDescent="0.25">
      <c r="A44" s="489" t="s">
        <v>52</v>
      </c>
      <c r="B44" s="145" t="s">
        <v>495</v>
      </c>
      <c r="C44" s="145">
        <v>22.76</v>
      </c>
      <c r="D44" s="145">
        <v>45.24</v>
      </c>
      <c r="E44" s="145" t="s">
        <v>34</v>
      </c>
      <c r="F44" s="145" t="s">
        <v>34</v>
      </c>
      <c r="G44" s="145" t="s">
        <v>34</v>
      </c>
      <c r="H44" s="145">
        <v>1.67</v>
      </c>
      <c r="I44" s="145">
        <v>1.67</v>
      </c>
      <c r="J44" s="145">
        <v>1.67</v>
      </c>
      <c r="K44" s="490">
        <v>0.17499999999999999</v>
      </c>
      <c r="L44" s="145" t="s">
        <v>34</v>
      </c>
      <c r="M44" s="145" t="s">
        <v>34</v>
      </c>
      <c r="N44" s="145" t="s">
        <v>34</v>
      </c>
      <c r="O44" s="494">
        <v>1</v>
      </c>
      <c r="P44" s="492"/>
      <c r="Q44" s="492"/>
      <c r="R44" s="492"/>
      <c r="S44" s="145">
        <v>53.81</v>
      </c>
      <c r="T44" s="145"/>
      <c r="U44" s="145">
        <v>36.64</v>
      </c>
      <c r="V44" s="145"/>
      <c r="W44" s="145"/>
      <c r="X44" s="493">
        <v>9.5500000000000007</v>
      </c>
    </row>
    <row r="45" spans="1:24" s="103" customFormat="1" ht="21" customHeight="1" x14ac:dyDescent="0.25">
      <c r="A45" s="489" t="s">
        <v>54</v>
      </c>
      <c r="B45" s="145" t="s">
        <v>495</v>
      </c>
      <c r="C45" s="495">
        <v>19.28</v>
      </c>
      <c r="D45" s="495">
        <v>46.72</v>
      </c>
      <c r="E45" s="145" t="s">
        <v>34</v>
      </c>
      <c r="F45" s="145" t="s">
        <v>34</v>
      </c>
      <c r="G45" s="145" t="s">
        <v>34</v>
      </c>
      <c r="H45" s="145">
        <v>1.75</v>
      </c>
      <c r="I45" s="145">
        <v>1.75</v>
      </c>
      <c r="J45" s="145">
        <v>1.75</v>
      </c>
      <c r="K45" s="490">
        <v>0.17499999999999999</v>
      </c>
      <c r="L45" s="145" t="s">
        <v>34</v>
      </c>
      <c r="M45" s="145" t="s">
        <v>34</v>
      </c>
      <c r="N45" s="145" t="s">
        <v>34</v>
      </c>
      <c r="O45" s="491">
        <v>1</v>
      </c>
      <c r="P45" s="492"/>
      <c r="Q45" s="492"/>
      <c r="R45" s="492"/>
      <c r="S45" s="145">
        <v>52.78</v>
      </c>
      <c r="T45" s="145"/>
      <c r="U45" s="145">
        <v>43</v>
      </c>
      <c r="V45" s="145"/>
      <c r="W45" s="145"/>
      <c r="X45" s="493">
        <v>4.22</v>
      </c>
    </row>
    <row r="46" spans="1:24" ht="21" customHeight="1" x14ac:dyDescent="0.25">
      <c r="A46" s="489" t="s">
        <v>56</v>
      </c>
      <c r="B46" s="145" t="s">
        <v>495</v>
      </c>
      <c r="C46" s="145">
        <v>23.53</v>
      </c>
      <c r="D46" s="145">
        <v>47.47</v>
      </c>
      <c r="E46" s="145" t="s">
        <v>34</v>
      </c>
      <c r="F46" s="145" t="s">
        <v>34</v>
      </c>
      <c r="G46" s="145" t="s">
        <v>34</v>
      </c>
      <c r="H46" s="145">
        <v>1.75</v>
      </c>
      <c r="I46" s="145">
        <v>1.75</v>
      </c>
      <c r="J46" s="145">
        <v>1.75</v>
      </c>
      <c r="K46" s="490">
        <v>0.17499999999999999</v>
      </c>
      <c r="L46" s="145" t="s">
        <v>34</v>
      </c>
      <c r="M46" s="145" t="s">
        <v>34</v>
      </c>
      <c r="N46" s="145" t="s">
        <v>34</v>
      </c>
      <c r="O46" s="491">
        <v>1</v>
      </c>
      <c r="P46" s="492"/>
      <c r="Q46" s="492"/>
      <c r="R46" s="492"/>
      <c r="S46" s="145">
        <v>45.2</v>
      </c>
      <c r="T46" s="145"/>
      <c r="U46" s="145">
        <v>46.28</v>
      </c>
      <c r="V46" s="145"/>
      <c r="W46" s="145"/>
      <c r="X46" s="493">
        <v>8.52</v>
      </c>
    </row>
    <row r="47" spans="1:24" s="103" customFormat="1" ht="21" customHeight="1" x14ac:dyDescent="0.25">
      <c r="A47" s="489" t="s">
        <v>58</v>
      </c>
      <c r="B47" s="145" t="s">
        <v>495</v>
      </c>
      <c r="C47" s="145">
        <v>41</v>
      </c>
      <c r="D47" s="145">
        <v>53.59</v>
      </c>
      <c r="E47" s="145" t="s">
        <v>34</v>
      </c>
      <c r="F47" s="145" t="s">
        <v>34</v>
      </c>
      <c r="G47" s="145" t="s">
        <v>34</v>
      </c>
      <c r="H47" s="145">
        <v>1.33</v>
      </c>
      <c r="I47" s="145">
        <v>1.33</v>
      </c>
      <c r="J47" s="145">
        <v>1.33</v>
      </c>
      <c r="K47" s="490">
        <v>0.17499999999999999</v>
      </c>
      <c r="L47" s="145" t="s">
        <v>34</v>
      </c>
      <c r="M47" s="145" t="s">
        <v>34</v>
      </c>
      <c r="N47" s="145" t="s">
        <v>34</v>
      </c>
      <c r="O47" s="494">
        <v>1</v>
      </c>
      <c r="P47" s="492"/>
      <c r="Q47" s="492"/>
      <c r="R47" s="492"/>
      <c r="S47" s="145">
        <v>39.76</v>
      </c>
      <c r="T47" s="145"/>
      <c r="U47" s="145">
        <v>54.37</v>
      </c>
      <c r="V47" s="145"/>
      <c r="W47" s="145"/>
      <c r="X47" s="493">
        <v>5.87</v>
      </c>
    </row>
    <row r="48" spans="1:24" ht="21" customHeight="1" thickBot="1" x14ac:dyDescent="0.3">
      <c r="A48" s="496" t="s">
        <v>59</v>
      </c>
      <c r="B48" s="497" t="s">
        <v>495</v>
      </c>
      <c r="C48" s="497">
        <v>13.19</v>
      </c>
      <c r="D48" s="497">
        <v>50.81</v>
      </c>
      <c r="E48" s="497" t="s">
        <v>34</v>
      </c>
      <c r="F48" s="497" t="s">
        <v>34</v>
      </c>
      <c r="G48" s="497" t="s">
        <v>34</v>
      </c>
      <c r="H48" s="497">
        <v>1.75</v>
      </c>
      <c r="I48" s="497">
        <v>1.75</v>
      </c>
      <c r="J48" s="497">
        <v>1.75</v>
      </c>
      <c r="K48" s="490">
        <v>0.17499999999999999</v>
      </c>
      <c r="L48" s="497" t="s">
        <v>34</v>
      </c>
      <c r="M48" s="497" t="s">
        <v>34</v>
      </c>
      <c r="N48" s="497" t="s">
        <v>34</v>
      </c>
      <c r="O48" s="498">
        <v>1</v>
      </c>
      <c r="P48" s="499"/>
      <c r="Q48" s="499"/>
      <c r="R48" s="499"/>
      <c r="S48" s="497">
        <v>46.38</v>
      </c>
      <c r="T48" s="497"/>
      <c r="U48" s="497">
        <v>47.9</v>
      </c>
      <c r="V48" s="497"/>
      <c r="W48" s="497"/>
      <c r="X48" s="500">
        <v>5.72</v>
      </c>
    </row>
    <row r="49" spans="1:27" ht="27.75" customHeight="1" x14ac:dyDescent="0.25">
      <c r="A49" s="806" t="s">
        <v>800</v>
      </c>
      <c r="B49" s="807"/>
      <c r="C49" s="807"/>
      <c r="D49" s="807"/>
      <c r="E49" s="807"/>
      <c r="F49" s="807"/>
      <c r="G49" s="807"/>
      <c r="H49" s="807"/>
      <c r="I49" s="807"/>
      <c r="J49" s="807"/>
      <c r="K49" s="807"/>
      <c r="L49" s="807"/>
      <c r="M49" s="807"/>
      <c r="N49" s="807"/>
      <c r="O49" s="807"/>
      <c r="P49" s="807"/>
      <c r="Q49" s="807"/>
      <c r="R49" s="807"/>
      <c r="S49" s="807"/>
      <c r="T49" s="807"/>
      <c r="U49" s="807"/>
      <c r="V49" s="807"/>
      <c r="W49" s="807"/>
      <c r="X49" s="808"/>
    </row>
    <row r="50" spans="1:27" ht="37.5" customHeight="1" x14ac:dyDescent="0.25">
      <c r="A50" s="373" t="s">
        <v>22</v>
      </c>
      <c r="B50" s="474" t="s">
        <v>495</v>
      </c>
      <c r="C50" s="474">
        <v>64.87</v>
      </c>
      <c r="D50" s="474">
        <v>53.83</v>
      </c>
      <c r="E50" s="474">
        <v>2.95</v>
      </c>
      <c r="F50" s="474">
        <v>2.61</v>
      </c>
      <c r="G50" s="474">
        <v>3.2</v>
      </c>
      <c r="H50" s="474">
        <v>1.52</v>
      </c>
      <c r="I50" s="474">
        <v>1.3</v>
      </c>
      <c r="J50" s="474">
        <v>1.6</v>
      </c>
      <c r="K50" s="280" t="s">
        <v>34</v>
      </c>
      <c r="L50" s="474">
        <v>0.16700000000000001</v>
      </c>
      <c r="M50" s="280" t="s">
        <v>34</v>
      </c>
      <c r="N50" s="280" t="s">
        <v>34</v>
      </c>
      <c r="O50" s="474">
        <v>1</v>
      </c>
      <c r="P50" s="474">
        <v>1</v>
      </c>
      <c r="Q50" s="474"/>
      <c r="R50" s="132" t="s">
        <v>578</v>
      </c>
      <c r="S50" s="474">
        <v>44</v>
      </c>
      <c r="T50" s="474"/>
      <c r="U50" s="474">
        <v>26</v>
      </c>
      <c r="V50" s="474">
        <v>6</v>
      </c>
      <c r="W50" s="474">
        <v>24</v>
      </c>
      <c r="X50" s="486"/>
    </row>
    <row r="51" spans="1:27" ht="33" customHeight="1" x14ac:dyDescent="0.25">
      <c r="A51" s="80" t="s">
        <v>32</v>
      </c>
      <c r="B51" s="474" t="s">
        <v>495</v>
      </c>
      <c r="C51" s="474">
        <v>96.8</v>
      </c>
      <c r="D51" s="474">
        <v>53.83</v>
      </c>
      <c r="E51" s="286">
        <v>3.05</v>
      </c>
      <c r="F51" s="286">
        <v>1.65</v>
      </c>
      <c r="G51" s="286">
        <v>4.7699999999999996</v>
      </c>
      <c r="H51" s="286">
        <v>1.47</v>
      </c>
      <c r="I51" s="286">
        <v>0.75</v>
      </c>
      <c r="J51" s="286">
        <v>2.17</v>
      </c>
      <c r="K51" s="280" t="s">
        <v>34</v>
      </c>
      <c r="L51" s="501">
        <v>0.16700000000000001</v>
      </c>
      <c r="M51" s="280" t="s">
        <v>34</v>
      </c>
      <c r="N51" s="280" t="s">
        <v>34</v>
      </c>
      <c r="O51" s="474">
        <v>1</v>
      </c>
      <c r="P51" s="474">
        <v>1</v>
      </c>
      <c r="Q51" s="474"/>
      <c r="R51" s="132" t="s">
        <v>578</v>
      </c>
      <c r="S51" s="474">
        <v>50</v>
      </c>
      <c r="T51" s="474"/>
      <c r="U51" s="474">
        <v>22</v>
      </c>
      <c r="V51" s="474">
        <v>8</v>
      </c>
      <c r="W51" s="474">
        <v>20</v>
      </c>
      <c r="X51" s="486"/>
    </row>
    <row r="52" spans="1:27" ht="32.25" customHeight="1" x14ac:dyDescent="0.25">
      <c r="A52" s="76" t="s">
        <v>36</v>
      </c>
      <c r="B52" s="230" t="s">
        <v>495</v>
      </c>
      <c r="C52" s="502">
        <v>96.8</v>
      </c>
      <c r="D52" s="230">
        <v>53.83</v>
      </c>
      <c r="E52" s="502">
        <v>2.83</v>
      </c>
      <c r="F52" s="503">
        <v>1.76</v>
      </c>
      <c r="G52" s="504">
        <v>3.25</v>
      </c>
      <c r="H52" s="505">
        <v>1.2</v>
      </c>
      <c r="I52" s="505">
        <v>0.71</v>
      </c>
      <c r="J52" s="505">
        <v>1.32</v>
      </c>
      <c r="K52" s="145" t="s">
        <v>34</v>
      </c>
      <c r="L52" s="506">
        <v>0.16700000000000001</v>
      </c>
      <c r="M52" s="145" t="s">
        <v>34</v>
      </c>
      <c r="N52" s="145" t="s">
        <v>34</v>
      </c>
      <c r="O52" s="230">
        <v>1</v>
      </c>
      <c r="P52" s="230">
        <v>1</v>
      </c>
      <c r="Q52" s="230"/>
      <c r="R52" s="146" t="s">
        <v>578</v>
      </c>
      <c r="S52" s="230">
        <v>48</v>
      </c>
      <c r="T52" s="230"/>
      <c r="U52" s="230">
        <v>25</v>
      </c>
      <c r="V52" s="230">
        <v>5</v>
      </c>
      <c r="W52" s="230">
        <v>22</v>
      </c>
      <c r="X52" s="507"/>
    </row>
    <row r="53" spans="1:27" ht="33.75" customHeight="1" thickBot="1" x14ac:dyDescent="0.3">
      <c r="A53" s="216" t="s">
        <v>38</v>
      </c>
      <c r="B53" s="233" t="s">
        <v>495</v>
      </c>
      <c r="C53" s="145">
        <v>96.8</v>
      </c>
      <c r="D53" s="508">
        <v>53.83</v>
      </c>
      <c r="E53" s="508">
        <v>3.43</v>
      </c>
      <c r="F53" s="509">
        <v>3.19</v>
      </c>
      <c r="G53" s="510">
        <v>3.69</v>
      </c>
      <c r="H53" s="511">
        <v>1.63</v>
      </c>
      <c r="I53" s="511">
        <v>1.44</v>
      </c>
      <c r="J53" s="511">
        <v>1.67</v>
      </c>
      <c r="K53" s="145" t="s">
        <v>34</v>
      </c>
      <c r="L53" s="512">
        <v>0.16700000000000001</v>
      </c>
      <c r="M53" s="145" t="s">
        <v>34</v>
      </c>
      <c r="N53" s="145" t="s">
        <v>34</v>
      </c>
      <c r="O53" s="233">
        <v>1</v>
      </c>
      <c r="P53" s="233">
        <v>1</v>
      </c>
      <c r="Q53" s="233"/>
      <c r="R53" s="458" t="s">
        <v>578</v>
      </c>
      <c r="S53" s="513">
        <v>40</v>
      </c>
      <c r="T53" s="513"/>
      <c r="U53" s="513">
        <v>28</v>
      </c>
      <c r="V53" s="513">
        <v>7</v>
      </c>
      <c r="W53" s="513">
        <v>25</v>
      </c>
      <c r="X53" s="514"/>
    </row>
    <row r="54" spans="1:27" ht="24" customHeight="1" x14ac:dyDescent="0.25">
      <c r="A54" s="798" t="s">
        <v>793</v>
      </c>
      <c r="B54" s="799"/>
      <c r="C54" s="799"/>
      <c r="D54" s="799"/>
      <c r="E54" s="799"/>
      <c r="F54" s="799"/>
      <c r="G54" s="799"/>
      <c r="H54" s="799"/>
      <c r="I54" s="799"/>
      <c r="J54" s="799"/>
      <c r="K54" s="799"/>
      <c r="L54" s="799"/>
      <c r="M54" s="799"/>
      <c r="N54" s="799"/>
      <c r="O54" s="799"/>
      <c r="P54" s="799"/>
      <c r="Q54" s="799"/>
      <c r="R54" s="799"/>
      <c r="S54" s="799"/>
      <c r="T54" s="799"/>
      <c r="U54" s="799"/>
      <c r="V54" s="799"/>
      <c r="W54" s="799"/>
      <c r="X54" s="800"/>
    </row>
    <row r="55" spans="1:27" s="103" customFormat="1" ht="18.75" customHeight="1" x14ac:dyDescent="0.25">
      <c r="A55" s="76" t="s">
        <v>53</v>
      </c>
      <c r="B55" s="230" t="s">
        <v>495</v>
      </c>
      <c r="C55" s="145">
        <v>77.88</v>
      </c>
      <c r="D55" s="145">
        <v>40.99</v>
      </c>
      <c r="E55" s="145" t="s">
        <v>34</v>
      </c>
      <c r="F55" s="145">
        <v>3.9159999999999999</v>
      </c>
      <c r="G55" s="145">
        <v>5.0830000000000002</v>
      </c>
      <c r="H55" s="145" t="s">
        <v>34</v>
      </c>
      <c r="I55" s="145" t="s">
        <v>34</v>
      </c>
      <c r="J55" s="145" t="s">
        <v>34</v>
      </c>
      <c r="K55" s="145" t="s">
        <v>34</v>
      </c>
      <c r="L55" s="145" t="s">
        <v>34</v>
      </c>
      <c r="M55" s="145" t="s">
        <v>34</v>
      </c>
      <c r="N55" s="145" t="s">
        <v>34</v>
      </c>
      <c r="O55" s="230"/>
      <c r="P55" s="230">
        <v>1</v>
      </c>
      <c r="Q55" s="230">
        <v>1</v>
      </c>
      <c r="R55" s="230"/>
      <c r="S55" s="230">
        <v>41</v>
      </c>
      <c r="T55" s="208">
        <v>30</v>
      </c>
      <c r="U55" s="230">
        <v>14</v>
      </c>
      <c r="V55" s="230">
        <v>3</v>
      </c>
      <c r="W55" s="230">
        <v>7</v>
      </c>
      <c r="X55" s="507">
        <v>5</v>
      </c>
    </row>
    <row r="56" spans="1:27" ht="18.75" customHeight="1" x14ac:dyDescent="0.25">
      <c r="A56" s="76" t="s">
        <v>55</v>
      </c>
      <c r="B56" s="230" t="s">
        <v>495</v>
      </c>
      <c r="C56" s="145">
        <v>80.37</v>
      </c>
      <c r="D56" s="145">
        <v>40.99</v>
      </c>
      <c r="E56" s="145">
        <v>3.37</v>
      </c>
      <c r="F56" s="145">
        <v>3.74</v>
      </c>
      <c r="G56" s="145">
        <v>3.32</v>
      </c>
      <c r="H56" s="145">
        <v>1.35</v>
      </c>
      <c r="I56" s="145">
        <v>1.5</v>
      </c>
      <c r="J56" s="506">
        <v>1.33</v>
      </c>
      <c r="K56" s="506">
        <v>0.21</v>
      </c>
      <c r="L56" s="506">
        <v>0.35</v>
      </c>
      <c r="M56" s="506">
        <v>0.14000000000000001</v>
      </c>
      <c r="N56" s="506">
        <v>0.17</v>
      </c>
      <c r="O56" s="230"/>
      <c r="P56" s="230">
        <v>1</v>
      </c>
      <c r="Q56" s="230">
        <v>1</v>
      </c>
      <c r="R56" s="230">
        <v>1</v>
      </c>
      <c r="S56" s="230">
        <v>41</v>
      </c>
      <c r="T56" s="208">
        <v>30</v>
      </c>
      <c r="U56" s="230">
        <v>14</v>
      </c>
      <c r="V56" s="230">
        <v>3</v>
      </c>
      <c r="W56" s="230">
        <v>7</v>
      </c>
      <c r="X56" s="507">
        <v>5</v>
      </c>
      <c r="Z56" s="69"/>
      <c r="AA56" s="72"/>
    </row>
    <row r="57" spans="1:27" s="103" customFormat="1" ht="18.75" customHeight="1" x14ac:dyDescent="0.25">
      <c r="A57" s="76" t="s">
        <v>265</v>
      </c>
      <c r="B57" s="230" t="s">
        <v>495</v>
      </c>
      <c r="C57" s="145">
        <v>55.18</v>
      </c>
      <c r="D57" s="145">
        <v>21.52</v>
      </c>
      <c r="E57" s="145">
        <v>2.73</v>
      </c>
      <c r="F57" s="145">
        <v>2.8</v>
      </c>
      <c r="G57" s="145">
        <v>2.68</v>
      </c>
      <c r="H57" s="145" t="s">
        <v>34</v>
      </c>
      <c r="I57" s="145" t="s">
        <v>34</v>
      </c>
      <c r="J57" s="208" t="s">
        <v>34</v>
      </c>
      <c r="K57" s="506">
        <v>0.21</v>
      </c>
      <c r="L57" s="506">
        <v>0.35</v>
      </c>
      <c r="M57" s="506">
        <v>0.14000000000000001</v>
      </c>
      <c r="N57" s="506">
        <v>0.17</v>
      </c>
      <c r="O57" s="230"/>
      <c r="P57" s="230">
        <v>1</v>
      </c>
      <c r="Q57" s="230">
        <v>1</v>
      </c>
      <c r="R57" s="230"/>
      <c r="S57" s="230">
        <v>64</v>
      </c>
      <c r="T57" s="230"/>
      <c r="U57" s="230">
        <v>18</v>
      </c>
      <c r="V57" s="230">
        <v>3</v>
      </c>
      <c r="W57" s="230">
        <v>8</v>
      </c>
      <c r="X57" s="507">
        <v>7</v>
      </c>
    </row>
    <row r="58" spans="1:27" s="103" customFormat="1" ht="18.75" customHeight="1" thickBot="1" x14ac:dyDescent="0.3">
      <c r="A58" s="216" t="s">
        <v>60</v>
      </c>
      <c r="B58" s="233" t="s">
        <v>495</v>
      </c>
      <c r="C58" s="145">
        <v>95.65</v>
      </c>
      <c r="D58" s="145" t="s">
        <v>34</v>
      </c>
      <c r="E58" s="145">
        <v>3.2</v>
      </c>
      <c r="F58" s="145">
        <v>3.25</v>
      </c>
      <c r="G58" s="145">
        <v>2.97</v>
      </c>
      <c r="H58" s="145">
        <v>3.2</v>
      </c>
      <c r="I58" s="145" t="s">
        <v>1223</v>
      </c>
      <c r="J58" s="208" t="s">
        <v>1224</v>
      </c>
      <c r="K58" s="145" t="s">
        <v>34</v>
      </c>
      <c r="L58" s="145" t="s">
        <v>34</v>
      </c>
      <c r="M58" s="208" t="s">
        <v>34</v>
      </c>
      <c r="N58" s="208" t="s">
        <v>34</v>
      </c>
      <c r="O58" s="479"/>
      <c r="P58" s="230">
        <v>1</v>
      </c>
      <c r="Q58" s="230">
        <v>1</v>
      </c>
      <c r="R58" s="479"/>
      <c r="S58" s="230">
        <v>41</v>
      </c>
      <c r="T58" s="230">
        <v>30</v>
      </c>
      <c r="U58" s="230">
        <v>14</v>
      </c>
      <c r="V58" s="230">
        <v>3</v>
      </c>
      <c r="W58" s="230">
        <v>7</v>
      </c>
      <c r="X58" s="515">
        <v>5</v>
      </c>
    </row>
    <row r="59" spans="1:27" ht="30" customHeight="1" x14ac:dyDescent="0.25">
      <c r="A59" s="798" t="s">
        <v>794</v>
      </c>
      <c r="B59" s="799"/>
      <c r="C59" s="799"/>
      <c r="D59" s="799"/>
      <c r="E59" s="799"/>
      <c r="F59" s="799"/>
      <c r="G59" s="799"/>
      <c r="H59" s="799"/>
      <c r="I59" s="799"/>
      <c r="J59" s="799"/>
      <c r="K59" s="799"/>
      <c r="L59" s="799"/>
      <c r="M59" s="799"/>
      <c r="N59" s="799"/>
      <c r="O59" s="799"/>
      <c r="P59" s="799"/>
      <c r="Q59" s="799"/>
      <c r="R59" s="799"/>
      <c r="S59" s="799"/>
      <c r="T59" s="799"/>
      <c r="U59" s="799"/>
      <c r="V59" s="799"/>
      <c r="W59" s="799"/>
      <c r="X59" s="800"/>
    </row>
    <row r="60" spans="1:27" x14ac:dyDescent="0.25">
      <c r="A60" s="76" t="s">
        <v>61</v>
      </c>
      <c r="B60" s="230" t="s">
        <v>523</v>
      </c>
      <c r="C60" s="230">
        <v>106.22</v>
      </c>
      <c r="D60" s="230">
        <v>32.479999999999997</v>
      </c>
      <c r="E60" s="230" t="s">
        <v>34</v>
      </c>
      <c r="F60" s="230" t="s">
        <v>34</v>
      </c>
      <c r="G60" s="230" t="s">
        <v>34</v>
      </c>
      <c r="H60" s="230" t="s">
        <v>34</v>
      </c>
      <c r="I60" s="230" t="s">
        <v>746</v>
      </c>
      <c r="J60" s="230" t="s">
        <v>747</v>
      </c>
      <c r="K60" s="145" t="s">
        <v>34</v>
      </c>
      <c r="L60" s="506">
        <v>0.185</v>
      </c>
      <c r="M60" s="506">
        <v>0.11</v>
      </c>
      <c r="N60" s="506">
        <v>0.26</v>
      </c>
      <c r="O60" s="140">
        <v>1</v>
      </c>
      <c r="P60" s="140"/>
      <c r="Q60" s="208"/>
      <c r="R60" s="208"/>
      <c r="S60" s="230">
        <v>13</v>
      </c>
      <c r="T60" s="230">
        <v>19</v>
      </c>
      <c r="U60" s="230">
        <v>15</v>
      </c>
      <c r="V60" s="230">
        <v>8</v>
      </c>
      <c r="W60" s="230">
        <v>12</v>
      </c>
      <c r="X60" s="507">
        <v>33</v>
      </c>
    </row>
    <row r="61" spans="1:27" s="103" customFormat="1" x14ac:dyDescent="0.25">
      <c r="A61" s="76" t="s">
        <v>62</v>
      </c>
      <c r="B61" s="230" t="s">
        <v>523</v>
      </c>
      <c r="C61" s="230">
        <v>184.68</v>
      </c>
      <c r="D61" s="230">
        <v>101.76</v>
      </c>
      <c r="E61" s="230" t="s">
        <v>34</v>
      </c>
      <c r="F61" s="230">
        <v>6.67</v>
      </c>
      <c r="G61" s="230" t="s">
        <v>34</v>
      </c>
      <c r="H61" s="230" t="s">
        <v>34</v>
      </c>
      <c r="I61" s="230" t="s">
        <v>34</v>
      </c>
      <c r="J61" s="230" t="s">
        <v>34</v>
      </c>
      <c r="K61" s="506">
        <v>0.5</v>
      </c>
      <c r="L61" s="506">
        <v>0.3</v>
      </c>
      <c r="M61" s="506">
        <v>0.3</v>
      </c>
      <c r="N61" s="506">
        <v>0.3</v>
      </c>
      <c r="O61" s="494">
        <v>1</v>
      </c>
      <c r="P61" s="516"/>
      <c r="Q61" s="516"/>
      <c r="R61" s="494">
        <v>1</v>
      </c>
      <c r="S61" s="230">
        <v>60.7</v>
      </c>
      <c r="T61" s="230"/>
      <c r="U61" s="230">
        <v>16.600000000000001</v>
      </c>
      <c r="V61" s="230"/>
      <c r="W61" s="230">
        <v>22.3</v>
      </c>
      <c r="X61" s="507">
        <v>0.4</v>
      </c>
    </row>
    <row r="62" spans="1:27" x14ac:dyDescent="0.25">
      <c r="A62" s="76" t="s">
        <v>63</v>
      </c>
      <c r="B62" s="230" t="s">
        <v>523</v>
      </c>
      <c r="C62" s="208">
        <v>18.61</v>
      </c>
      <c r="D62" s="208">
        <v>27.43</v>
      </c>
      <c r="E62" s="517" t="s">
        <v>34</v>
      </c>
      <c r="F62" s="208">
        <v>4.03</v>
      </c>
      <c r="G62" s="208">
        <v>3.88</v>
      </c>
      <c r="H62" s="208" t="s">
        <v>34</v>
      </c>
      <c r="I62" s="208">
        <v>2.02</v>
      </c>
      <c r="J62" s="208">
        <v>1.94</v>
      </c>
      <c r="K62" s="506">
        <v>0.26</v>
      </c>
      <c r="L62" s="506">
        <v>0.125</v>
      </c>
      <c r="M62" s="506">
        <v>0.125</v>
      </c>
      <c r="N62" s="506">
        <v>0.125</v>
      </c>
      <c r="O62" s="208">
        <v>1</v>
      </c>
      <c r="P62" s="477"/>
      <c r="Q62" s="477"/>
      <c r="R62" s="477"/>
      <c r="S62" s="230">
        <v>69</v>
      </c>
      <c r="T62" s="230"/>
      <c r="U62" s="230">
        <v>31</v>
      </c>
      <c r="V62" s="230"/>
      <c r="W62" s="230"/>
      <c r="X62" s="518"/>
    </row>
    <row r="63" spans="1:27" s="73" customFormat="1" x14ac:dyDescent="0.25">
      <c r="A63" s="76" t="s">
        <v>65</v>
      </c>
      <c r="B63" s="230" t="s">
        <v>523</v>
      </c>
      <c r="C63" s="208">
        <v>86.81</v>
      </c>
      <c r="D63" s="208">
        <v>20.329999999999998</v>
      </c>
      <c r="E63" s="208" t="s">
        <v>34</v>
      </c>
      <c r="F63" s="208" t="s">
        <v>34</v>
      </c>
      <c r="G63" s="208" t="s">
        <v>34</v>
      </c>
      <c r="H63" s="208" t="s">
        <v>34</v>
      </c>
      <c r="I63" s="208" t="s">
        <v>34</v>
      </c>
      <c r="J63" s="208" t="s">
        <v>34</v>
      </c>
      <c r="K63" s="208" t="s">
        <v>34</v>
      </c>
      <c r="L63" s="208" t="s">
        <v>34</v>
      </c>
      <c r="M63" s="208" t="s">
        <v>34</v>
      </c>
      <c r="N63" s="208" t="s">
        <v>34</v>
      </c>
      <c r="O63" s="208"/>
      <c r="P63" s="208">
        <v>1</v>
      </c>
      <c r="Q63" s="208"/>
      <c r="R63" s="208"/>
      <c r="S63" s="230">
        <v>73.3</v>
      </c>
      <c r="T63" s="230"/>
      <c r="U63" s="230">
        <v>17.3</v>
      </c>
      <c r="V63" s="230"/>
      <c r="W63" s="230">
        <v>9.4</v>
      </c>
      <c r="X63" s="476"/>
    </row>
    <row r="64" spans="1:27" x14ac:dyDescent="0.25">
      <c r="A64" s="76" t="s">
        <v>64</v>
      </c>
      <c r="B64" s="230" t="s">
        <v>523</v>
      </c>
      <c r="C64" s="230" t="s">
        <v>34</v>
      </c>
      <c r="D64" s="230" t="s">
        <v>944</v>
      </c>
      <c r="E64" s="230" t="s">
        <v>34</v>
      </c>
      <c r="F64" s="230" t="s">
        <v>34</v>
      </c>
      <c r="G64" s="230" t="s">
        <v>34</v>
      </c>
      <c r="H64" s="230" t="s">
        <v>34</v>
      </c>
      <c r="I64" s="230" t="s">
        <v>753</v>
      </c>
      <c r="J64" s="230" t="s">
        <v>754</v>
      </c>
      <c r="K64" s="230">
        <v>0.52</v>
      </c>
      <c r="L64" s="230">
        <v>0.21</v>
      </c>
      <c r="M64" s="208">
        <v>0.11</v>
      </c>
      <c r="N64" s="208">
        <v>0.25</v>
      </c>
      <c r="O64" s="208">
        <v>1</v>
      </c>
      <c r="P64" s="208"/>
      <c r="Q64" s="208"/>
      <c r="R64" s="208"/>
      <c r="S64" s="230">
        <v>30</v>
      </c>
      <c r="T64" s="230">
        <v>7</v>
      </c>
      <c r="U64" s="230">
        <v>49</v>
      </c>
      <c r="V64" s="230">
        <v>4</v>
      </c>
      <c r="W64" s="230">
        <v>10</v>
      </c>
      <c r="X64" s="518"/>
    </row>
    <row r="65" spans="1:24" ht="16.5" thickBot="1" x14ac:dyDescent="0.3">
      <c r="A65" s="216" t="s">
        <v>86</v>
      </c>
      <c r="B65" s="230" t="s">
        <v>523</v>
      </c>
      <c r="C65" s="230">
        <v>57.95</v>
      </c>
      <c r="D65" s="230" t="s">
        <v>34</v>
      </c>
      <c r="E65" s="230" t="s">
        <v>34</v>
      </c>
      <c r="F65" s="230" t="s">
        <v>34</v>
      </c>
      <c r="G65" s="230" t="s">
        <v>34</v>
      </c>
      <c r="H65" s="230">
        <v>2.3199999999999998</v>
      </c>
      <c r="I65" s="230">
        <v>2.3199999999999998</v>
      </c>
      <c r="J65" s="230">
        <v>2.3199999999999998</v>
      </c>
      <c r="K65" s="230" t="s">
        <v>34</v>
      </c>
      <c r="L65" s="230" t="s">
        <v>34</v>
      </c>
      <c r="M65" s="230" t="s">
        <v>34</v>
      </c>
      <c r="N65" s="230" t="s">
        <v>34</v>
      </c>
      <c r="O65" s="812" t="s">
        <v>34</v>
      </c>
      <c r="P65" s="813"/>
      <c r="Q65" s="813"/>
      <c r="R65" s="814"/>
      <c r="S65" s="812" t="s">
        <v>34</v>
      </c>
      <c r="T65" s="813"/>
      <c r="U65" s="813"/>
      <c r="V65" s="813"/>
      <c r="W65" s="813"/>
      <c r="X65" s="815"/>
    </row>
    <row r="66" spans="1:24" ht="21.75" customHeight="1" x14ac:dyDescent="0.25">
      <c r="A66" s="798" t="s">
        <v>795</v>
      </c>
      <c r="B66" s="799"/>
      <c r="C66" s="799"/>
      <c r="D66" s="799"/>
      <c r="E66" s="799"/>
      <c r="F66" s="799"/>
      <c r="G66" s="799"/>
      <c r="H66" s="799"/>
      <c r="I66" s="799"/>
      <c r="J66" s="799"/>
      <c r="K66" s="799"/>
      <c r="L66" s="799"/>
      <c r="M66" s="799"/>
      <c r="N66" s="799"/>
      <c r="O66" s="799"/>
      <c r="P66" s="799"/>
      <c r="Q66" s="799"/>
      <c r="R66" s="799"/>
      <c r="S66" s="799"/>
      <c r="T66" s="799"/>
      <c r="U66" s="799"/>
      <c r="V66" s="799"/>
      <c r="W66" s="799"/>
      <c r="X66" s="800"/>
    </row>
    <row r="67" spans="1:24" s="98" customFormat="1" x14ac:dyDescent="0.25">
      <c r="A67" s="373" t="s">
        <v>67</v>
      </c>
      <c r="B67" s="474" t="s">
        <v>523</v>
      </c>
      <c r="C67" s="474">
        <v>137.63</v>
      </c>
      <c r="D67" s="227">
        <v>61.78</v>
      </c>
      <c r="E67" s="227" t="s">
        <v>34</v>
      </c>
      <c r="F67" s="227" t="s">
        <v>34</v>
      </c>
      <c r="G67" s="227" t="s">
        <v>34</v>
      </c>
      <c r="H67" s="227" t="s">
        <v>34</v>
      </c>
      <c r="I67" s="227" t="s">
        <v>34</v>
      </c>
      <c r="J67" s="227" t="s">
        <v>34</v>
      </c>
      <c r="K67" s="227" t="s">
        <v>34</v>
      </c>
      <c r="L67" s="227" t="s">
        <v>34</v>
      </c>
      <c r="M67" s="227" t="s">
        <v>34</v>
      </c>
      <c r="N67" s="227" t="s">
        <v>34</v>
      </c>
      <c r="O67" s="227"/>
      <c r="P67" s="227">
        <v>1</v>
      </c>
      <c r="Q67" s="227"/>
      <c r="R67" s="227"/>
      <c r="S67" s="474">
        <v>37.5</v>
      </c>
      <c r="T67" s="474"/>
      <c r="U67" s="474">
        <v>56.5</v>
      </c>
      <c r="V67" s="474"/>
      <c r="W67" s="474">
        <v>6</v>
      </c>
      <c r="X67" s="486"/>
    </row>
    <row r="68" spans="1:24" ht="21" customHeight="1" x14ac:dyDescent="0.25">
      <c r="A68" s="373" t="s">
        <v>68</v>
      </c>
      <c r="B68" s="474" t="s">
        <v>523</v>
      </c>
      <c r="C68" s="474">
        <v>151.13999999999999</v>
      </c>
      <c r="D68" s="474">
        <v>46.98</v>
      </c>
      <c r="E68" s="474">
        <v>9.69</v>
      </c>
      <c r="F68" s="474" t="s">
        <v>929</v>
      </c>
      <c r="G68" s="474" t="s">
        <v>930</v>
      </c>
      <c r="H68" s="474">
        <v>1.61</v>
      </c>
      <c r="I68" s="474">
        <v>1.85</v>
      </c>
      <c r="J68" s="474">
        <v>1.85</v>
      </c>
      <c r="K68" s="474">
        <v>0.4</v>
      </c>
      <c r="L68" s="474">
        <v>0.25</v>
      </c>
      <c r="M68" s="474">
        <v>0.3</v>
      </c>
      <c r="N68" s="474">
        <v>0.2</v>
      </c>
      <c r="O68" s="474"/>
      <c r="P68" s="474"/>
      <c r="Q68" s="474"/>
      <c r="R68" s="474">
        <v>1</v>
      </c>
      <c r="S68" s="474">
        <v>73.510000000000005</v>
      </c>
      <c r="T68" s="474"/>
      <c r="U68" s="474">
        <v>26.49</v>
      </c>
      <c r="V68" s="474"/>
      <c r="W68" s="474"/>
      <c r="X68" s="486"/>
    </row>
    <row r="69" spans="1:24" ht="60.75" customHeight="1" x14ac:dyDescent="0.25">
      <c r="A69" s="373" t="s">
        <v>69</v>
      </c>
      <c r="B69" s="474" t="s">
        <v>523</v>
      </c>
      <c r="C69" s="125" t="s">
        <v>916</v>
      </c>
      <c r="D69" s="125" t="s">
        <v>917</v>
      </c>
      <c r="E69" s="519" t="s">
        <v>918</v>
      </c>
      <c r="F69" s="519" t="s">
        <v>918</v>
      </c>
      <c r="G69" s="519" t="s">
        <v>918</v>
      </c>
      <c r="H69" s="474">
        <v>6.43</v>
      </c>
      <c r="I69" s="474">
        <v>7.38</v>
      </c>
      <c r="J69" s="474">
        <v>5.48</v>
      </c>
      <c r="K69" s="227" t="s">
        <v>34</v>
      </c>
      <c r="L69" s="227" t="s">
        <v>34</v>
      </c>
      <c r="M69" s="227" t="s">
        <v>34</v>
      </c>
      <c r="N69" s="227" t="s">
        <v>34</v>
      </c>
      <c r="O69" s="227">
        <v>1</v>
      </c>
      <c r="P69" s="227"/>
      <c r="Q69" s="227"/>
      <c r="R69" s="227"/>
      <c r="S69" s="227">
        <v>50</v>
      </c>
      <c r="T69" s="227"/>
      <c r="U69" s="227">
        <v>20</v>
      </c>
      <c r="V69" s="227"/>
      <c r="W69" s="227">
        <v>30</v>
      </c>
      <c r="X69" s="374"/>
    </row>
    <row r="70" spans="1:24" ht="20.25" customHeight="1" x14ac:dyDescent="0.25">
      <c r="A70" s="373" t="s">
        <v>70</v>
      </c>
      <c r="B70" s="474" t="s">
        <v>495</v>
      </c>
      <c r="C70" s="520" t="s">
        <v>907</v>
      </c>
      <c r="D70" s="474" t="s">
        <v>908</v>
      </c>
      <c r="E70" s="474">
        <v>5.16</v>
      </c>
      <c r="F70" s="474">
        <v>3.6</v>
      </c>
      <c r="G70" s="474">
        <v>6.72</v>
      </c>
      <c r="H70" s="474">
        <v>2.8</v>
      </c>
      <c r="I70" s="474">
        <v>2.13</v>
      </c>
      <c r="J70" s="474">
        <v>3.44</v>
      </c>
      <c r="K70" s="474">
        <v>0.3</v>
      </c>
      <c r="L70" s="474">
        <v>0.18</v>
      </c>
      <c r="M70" s="474">
        <v>0.18</v>
      </c>
      <c r="N70" s="474">
        <v>0.18</v>
      </c>
      <c r="O70" s="474"/>
      <c r="P70" s="474">
        <v>1</v>
      </c>
      <c r="Q70" s="474"/>
      <c r="R70" s="474">
        <v>1</v>
      </c>
      <c r="S70" s="474">
        <v>60</v>
      </c>
      <c r="T70" s="474">
        <v>5</v>
      </c>
      <c r="U70" s="474">
        <v>30</v>
      </c>
      <c r="V70" s="474"/>
      <c r="W70" s="474">
        <v>5</v>
      </c>
      <c r="X70" s="486"/>
    </row>
    <row r="71" spans="1:24" ht="18.75" x14ac:dyDescent="0.25">
      <c r="A71" s="373" t="s">
        <v>71</v>
      </c>
      <c r="B71" s="474" t="s">
        <v>523</v>
      </c>
      <c r="C71" s="474">
        <v>83.1</v>
      </c>
      <c r="D71" s="474">
        <v>45.1</v>
      </c>
      <c r="E71" s="474" t="s">
        <v>766</v>
      </c>
      <c r="F71" s="474" t="s">
        <v>767</v>
      </c>
      <c r="G71" s="474" t="s">
        <v>1290</v>
      </c>
      <c r="H71" s="474">
        <v>1.56</v>
      </c>
      <c r="I71" s="474" t="s">
        <v>767</v>
      </c>
      <c r="J71" s="474" t="s">
        <v>1290</v>
      </c>
      <c r="K71" s="474" t="s">
        <v>633</v>
      </c>
      <c r="L71" s="474" t="s">
        <v>632</v>
      </c>
      <c r="M71" s="474" t="s">
        <v>634</v>
      </c>
      <c r="N71" s="474" t="s">
        <v>634</v>
      </c>
      <c r="O71" s="474">
        <v>1</v>
      </c>
      <c r="P71" s="474"/>
      <c r="Q71" s="474"/>
      <c r="R71" s="474"/>
      <c r="S71" s="474">
        <v>55</v>
      </c>
      <c r="T71" s="474"/>
      <c r="U71" s="474">
        <v>35</v>
      </c>
      <c r="V71" s="474"/>
      <c r="W71" s="474"/>
      <c r="X71" s="486">
        <v>10</v>
      </c>
    </row>
    <row r="72" spans="1:24" ht="21" customHeight="1" x14ac:dyDescent="0.25">
      <c r="A72" s="373" t="s">
        <v>72</v>
      </c>
      <c r="B72" s="474" t="s">
        <v>495</v>
      </c>
      <c r="C72" s="474">
        <v>35.29</v>
      </c>
      <c r="D72" s="520">
        <v>86</v>
      </c>
      <c r="E72" s="474">
        <v>4.83</v>
      </c>
      <c r="F72" s="474">
        <v>4.83</v>
      </c>
      <c r="G72" s="474">
        <v>4.83</v>
      </c>
      <c r="H72" s="474">
        <v>1.62</v>
      </c>
      <c r="I72" s="474">
        <v>1.62</v>
      </c>
      <c r="J72" s="474">
        <v>1.62</v>
      </c>
      <c r="K72" s="474">
        <v>0.56000000000000005</v>
      </c>
      <c r="L72" s="474">
        <v>0.16</v>
      </c>
      <c r="M72" s="474">
        <v>0.16</v>
      </c>
      <c r="N72" s="474">
        <v>0.16</v>
      </c>
      <c r="O72" s="474"/>
      <c r="P72" s="474"/>
      <c r="Q72" s="474"/>
      <c r="R72" s="474">
        <v>1</v>
      </c>
      <c r="S72" s="474">
        <v>95.5</v>
      </c>
      <c r="T72" s="474"/>
      <c r="U72" s="474"/>
      <c r="V72" s="474"/>
      <c r="W72" s="474">
        <v>4.5</v>
      </c>
      <c r="X72" s="486"/>
    </row>
    <row r="73" spans="1:24" s="98" customFormat="1" ht="59.45" customHeight="1" x14ac:dyDescent="0.25">
      <c r="A73" s="373" t="s">
        <v>73</v>
      </c>
      <c r="B73" s="474" t="s">
        <v>523</v>
      </c>
      <c r="C73" s="227" t="s">
        <v>34</v>
      </c>
      <c r="D73" s="521" t="s">
        <v>811</v>
      </c>
      <c r="E73" s="227" t="s">
        <v>34</v>
      </c>
      <c r="F73" s="227" t="s">
        <v>34</v>
      </c>
      <c r="G73" s="227" t="s">
        <v>34</v>
      </c>
      <c r="H73" s="227" t="s">
        <v>34</v>
      </c>
      <c r="I73" s="227" t="s">
        <v>34</v>
      </c>
      <c r="J73" s="227" t="s">
        <v>34</v>
      </c>
      <c r="K73" s="227" t="s">
        <v>34</v>
      </c>
      <c r="L73" s="227" t="s">
        <v>34</v>
      </c>
      <c r="M73" s="227" t="s">
        <v>34</v>
      </c>
      <c r="N73" s="227" t="s">
        <v>34</v>
      </c>
      <c r="O73" s="227">
        <v>1</v>
      </c>
      <c r="P73" s="227">
        <v>1</v>
      </c>
      <c r="Q73" s="227"/>
      <c r="R73" s="227">
        <v>1</v>
      </c>
      <c r="S73" s="227" t="s">
        <v>34</v>
      </c>
      <c r="T73" s="227" t="s">
        <v>34</v>
      </c>
      <c r="U73" s="227" t="s">
        <v>34</v>
      </c>
      <c r="V73" s="227" t="s">
        <v>34</v>
      </c>
      <c r="W73" s="227" t="s">
        <v>34</v>
      </c>
      <c r="X73" s="374" t="s">
        <v>34</v>
      </c>
    </row>
    <row r="74" spans="1:24" ht="32.25" thickBot="1" x14ac:dyDescent="0.3">
      <c r="A74" s="376" t="s">
        <v>74</v>
      </c>
      <c r="B74" s="522" t="s">
        <v>495</v>
      </c>
      <c r="C74" s="388">
        <v>199.65</v>
      </c>
      <c r="D74" s="171" t="s">
        <v>638</v>
      </c>
      <c r="E74" s="388">
        <v>3.71</v>
      </c>
      <c r="F74" s="388">
        <v>2.5499999999999998</v>
      </c>
      <c r="G74" s="388">
        <v>3.71</v>
      </c>
      <c r="H74" s="388">
        <v>1.21</v>
      </c>
      <c r="I74" s="388">
        <v>0.83</v>
      </c>
      <c r="J74" s="388">
        <v>1.21</v>
      </c>
      <c r="K74" s="388" t="s">
        <v>639</v>
      </c>
      <c r="L74" s="388" t="s">
        <v>640</v>
      </c>
      <c r="M74" s="388" t="s">
        <v>642</v>
      </c>
      <c r="N74" s="388" t="s">
        <v>641</v>
      </c>
      <c r="O74" s="523"/>
      <c r="P74" s="523">
        <v>1</v>
      </c>
      <c r="Q74" s="475"/>
      <c r="R74" s="475"/>
      <c r="S74" s="388">
        <v>55.2</v>
      </c>
      <c r="T74" s="388"/>
      <c r="U74" s="388">
        <v>27.5</v>
      </c>
      <c r="V74" s="388"/>
      <c r="W74" s="388">
        <v>6.3</v>
      </c>
      <c r="X74" s="488">
        <v>11</v>
      </c>
    </row>
    <row r="77" spans="1:24" x14ac:dyDescent="0.25">
      <c r="A77" s="75" t="s">
        <v>646</v>
      </c>
    </row>
  </sheetData>
  <mergeCells count="30">
    <mergeCell ref="A5:X5"/>
    <mergeCell ref="A11:X11"/>
    <mergeCell ref="A20:X20"/>
    <mergeCell ref="A1:X1"/>
    <mergeCell ref="S3:X3"/>
    <mergeCell ref="O3:R3"/>
    <mergeCell ref="F3:G3"/>
    <mergeCell ref="H3:H4"/>
    <mergeCell ref="I3:J3"/>
    <mergeCell ref="K3:N3"/>
    <mergeCell ref="B3:B4"/>
    <mergeCell ref="C3:C4"/>
    <mergeCell ref="D3:D4"/>
    <mergeCell ref="E3:E4"/>
    <mergeCell ref="S10:X10"/>
    <mergeCell ref="A66:X66"/>
    <mergeCell ref="O10:R10"/>
    <mergeCell ref="O6:R6"/>
    <mergeCell ref="O18:R18"/>
    <mergeCell ref="E23:G23"/>
    <mergeCell ref="A28:X28"/>
    <mergeCell ref="A34:X34"/>
    <mergeCell ref="A41:X41"/>
    <mergeCell ref="A49:X49"/>
    <mergeCell ref="A54:X54"/>
    <mergeCell ref="A59:X59"/>
    <mergeCell ref="O65:R65"/>
    <mergeCell ref="S65:X65"/>
    <mergeCell ref="S18:X18"/>
    <mergeCell ref="S23:X23"/>
  </mergeCells>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6"/>
  <sheetViews>
    <sheetView zoomScale="70" zoomScaleNormal="70" workbookViewId="0">
      <pane ySplit="3" topLeftCell="A4" activePane="bottomLeft" state="frozen"/>
      <selection pane="bottomLeft" activeCell="A12" sqref="A12:A17"/>
    </sheetView>
  </sheetViews>
  <sheetFormatPr defaultColWidth="9" defaultRowHeight="15.75" x14ac:dyDescent="0.25"/>
  <cols>
    <col min="1" max="1" width="24.875" style="67" customWidth="1"/>
    <col min="2" max="2" width="25" style="71" customWidth="1"/>
    <col min="3" max="3" width="30.625" style="71" customWidth="1"/>
    <col min="4" max="4" width="55.75" style="71" customWidth="1"/>
    <col min="5" max="5" width="29.375" style="71" customWidth="1"/>
    <col min="6" max="6" width="49.875" style="71" customWidth="1"/>
    <col min="7" max="7" width="11.375" style="67" customWidth="1"/>
    <col min="8" max="8" width="11" style="67" customWidth="1"/>
    <col min="9" max="16384" width="9" style="67"/>
  </cols>
  <sheetData>
    <row r="1" spans="1:21" ht="26.25" customHeight="1" x14ac:dyDescent="0.25">
      <c r="A1" s="689" t="s">
        <v>645</v>
      </c>
      <c r="B1" s="689"/>
      <c r="C1" s="689"/>
      <c r="D1" s="689"/>
      <c r="E1" s="689"/>
      <c r="F1" s="689"/>
      <c r="G1" s="65"/>
      <c r="H1" s="65"/>
      <c r="I1" s="65"/>
      <c r="J1" s="65"/>
      <c r="K1" s="65"/>
      <c r="L1" s="65"/>
      <c r="M1" s="65"/>
      <c r="N1" s="65"/>
      <c r="O1" s="65"/>
      <c r="P1" s="65"/>
      <c r="Q1" s="65"/>
      <c r="R1" s="65"/>
      <c r="S1" s="65"/>
      <c r="T1" s="65"/>
      <c r="U1" s="65"/>
    </row>
    <row r="2" spans="1:21" ht="23.25" customHeight="1" thickBot="1" x14ac:dyDescent="0.3">
      <c r="A2" s="74"/>
      <c r="B2" s="70"/>
      <c r="C2" s="70"/>
      <c r="D2" s="70"/>
      <c r="E2" s="70"/>
      <c r="F2" s="70"/>
      <c r="G2" s="65"/>
      <c r="H2" s="65"/>
      <c r="I2" s="65"/>
      <c r="J2" s="65"/>
      <c r="K2" s="65"/>
      <c r="L2" s="65"/>
      <c r="M2" s="65"/>
      <c r="N2" s="65"/>
      <c r="O2" s="65"/>
      <c r="P2" s="65"/>
      <c r="Q2" s="65"/>
      <c r="R2" s="65"/>
      <c r="S2" s="65"/>
      <c r="T2" s="65"/>
      <c r="U2" s="65"/>
    </row>
    <row r="3" spans="1:21" ht="63" customHeight="1" thickBot="1" x14ac:dyDescent="0.3">
      <c r="A3" s="74"/>
      <c r="B3" s="81" t="s">
        <v>490</v>
      </c>
      <c r="C3" s="82" t="s">
        <v>491</v>
      </c>
      <c r="D3" s="82" t="s">
        <v>494</v>
      </c>
      <c r="E3" s="82" t="s">
        <v>492</v>
      </c>
      <c r="F3" s="83" t="s">
        <v>493</v>
      </c>
      <c r="G3" s="66"/>
      <c r="H3" s="66"/>
      <c r="I3" s="66"/>
      <c r="J3" s="66"/>
      <c r="K3" s="66"/>
      <c r="L3" s="65"/>
    </row>
    <row r="4" spans="1:21" ht="24.75" customHeight="1" x14ac:dyDescent="0.25">
      <c r="A4" s="833" t="s">
        <v>88</v>
      </c>
      <c r="B4" s="834"/>
      <c r="C4" s="834"/>
      <c r="D4" s="834"/>
      <c r="E4" s="834"/>
      <c r="F4" s="835"/>
    </row>
    <row r="5" spans="1:21" ht="62.25" customHeight="1" x14ac:dyDescent="0.25">
      <c r="A5" s="721" t="s">
        <v>14</v>
      </c>
      <c r="B5" s="306" t="s">
        <v>506</v>
      </c>
      <c r="C5" s="306" t="s">
        <v>507</v>
      </c>
      <c r="D5" s="306" t="s">
        <v>496</v>
      </c>
      <c r="E5" s="136">
        <v>41534</v>
      </c>
      <c r="F5" s="137" t="s">
        <v>508</v>
      </c>
      <c r="G5" s="1"/>
      <c r="H5" s="1"/>
      <c r="I5" s="1"/>
      <c r="J5" s="1"/>
      <c r="K5" s="1"/>
      <c r="L5" s="1"/>
      <c r="M5" s="1"/>
      <c r="N5" s="1"/>
      <c r="O5" s="1"/>
    </row>
    <row r="6" spans="1:21" ht="47.25" x14ac:dyDescent="0.25">
      <c r="A6" s="724"/>
      <c r="B6" s="306" t="s">
        <v>401</v>
      </c>
      <c r="C6" s="306" t="s">
        <v>509</v>
      </c>
      <c r="D6" s="306" t="s">
        <v>498</v>
      </c>
      <c r="E6" s="136">
        <v>41627</v>
      </c>
      <c r="F6" s="137" t="s">
        <v>499</v>
      </c>
      <c r="G6" s="1"/>
      <c r="H6" s="1"/>
      <c r="I6" s="1"/>
      <c r="J6" s="1"/>
      <c r="K6" s="1"/>
      <c r="L6" s="1"/>
      <c r="M6" s="1"/>
    </row>
    <row r="7" spans="1:21" ht="47.25" x14ac:dyDescent="0.25">
      <c r="A7" s="722"/>
      <c r="B7" s="306" t="s">
        <v>435</v>
      </c>
      <c r="C7" s="306" t="s">
        <v>500</v>
      </c>
      <c r="D7" s="306" t="s">
        <v>501</v>
      </c>
      <c r="E7" s="136">
        <v>41205</v>
      </c>
      <c r="F7" s="137" t="s">
        <v>659</v>
      </c>
      <c r="G7" s="1"/>
      <c r="H7" s="1"/>
      <c r="I7" s="1"/>
      <c r="J7" s="1"/>
      <c r="K7" s="1"/>
      <c r="L7" s="1"/>
      <c r="M7" s="1"/>
    </row>
    <row r="8" spans="1:21" ht="54.75" customHeight="1" x14ac:dyDescent="0.25">
      <c r="A8" s="721" t="s">
        <v>15</v>
      </c>
      <c r="B8" s="79" t="s">
        <v>506</v>
      </c>
      <c r="C8" s="79" t="s">
        <v>790</v>
      </c>
      <c r="D8" s="79" t="s">
        <v>517</v>
      </c>
      <c r="E8" s="136">
        <v>41652</v>
      </c>
      <c r="F8" s="137" t="s">
        <v>668</v>
      </c>
    </row>
    <row r="9" spans="1:21" ht="55.5" customHeight="1" x14ac:dyDescent="0.25">
      <c r="A9" s="722"/>
      <c r="B9" s="79" t="s">
        <v>497</v>
      </c>
      <c r="C9" s="79" t="s">
        <v>1279</v>
      </c>
      <c r="D9" s="79" t="s">
        <v>517</v>
      </c>
      <c r="E9" s="136">
        <v>41660</v>
      </c>
      <c r="F9" s="137" t="s">
        <v>518</v>
      </c>
    </row>
    <row r="10" spans="1:21" s="109" customFormat="1" ht="75.75" customHeight="1" x14ac:dyDescent="0.25">
      <c r="A10" s="831" t="s">
        <v>82</v>
      </c>
      <c r="B10" s="306" t="s">
        <v>441</v>
      </c>
      <c r="C10" s="306" t="s">
        <v>522</v>
      </c>
      <c r="D10" s="306" t="s">
        <v>520</v>
      </c>
      <c r="E10" s="136">
        <v>41518</v>
      </c>
      <c r="F10" s="137" t="s">
        <v>670</v>
      </c>
    </row>
    <row r="11" spans="1:21" s="109" customFormat="1" ht="72" customHeight="1" x14ac:dyDescent="0.25">
      <c r="A11" s="831"/>
      <c r="B11" s="306" t="s">
        <v>401</v>
      </c>
      <c r="C11" s="306" t="s">
        <v>672</v>
      </c>
      <c r="D11" s="306" t="s">
        <v>521</v>
      </c>
      <c r="E11" s="136">
        <v>42410</v>
      </c>
      <c r="F11" s="137" t="s">
        <v>671</v>
      </c>
    </row>
    <row r="12" spans="1:21" ht="54.75" customHeight="1" x14ac:dyDescent="0.25">
      <c r="A12" s="721" t="s">
        <v>17</v>
      </c>
      <c r="B12" s="306" t="s">
        <v>510</v>
      </c>
      <c r="C12" s="306" t="s">
        <v>510</v>
      </c>
      <c r="D12" s="306" t="s">
        <v>511</v>
      </c>
      <c r="E12" s="306" t="s">
        <v>512</v>
      </c>
      <c r="F12" s="137" t="s">
        <v>1264</v>
      </c>
    </row>
    <row r="13" spans="1:21" ht="36.75" customHeight="1" x14ac:dyDescent="0.25">
      <c r="A13" s="724"/>
      <c r="B13" s="306" t="s">
        <v>1257</v>
      </c>
      <c r="C13" s="306" t="s">
        <v>1257</v>
      </c>
      <c r="D13" s="306" t="s">
        <v>513</v>
      </c>
      <c r="E13" s="306" t="s">
        <v>514</v>
      </c>
      <c r="F13" s="137" t="s">
        <v>1265</v>
      </c>
    </row>
    <row r="14" spans="1:21" ht="58.5" customHeight="1" x14ac:dyDescent="0.25">
      <c r="A14" s="724"/>
      <c r="B14" s="306" t="s">
        <v>884</v>
      </c>
      <c r="C14" s="306" t="s">
        <v>884</v>
      </c>
      <c r="D14" s="306" t="s">
        <v>515</v>
      </c>
      <c r="E14" s="306" t="s">
        <v>1258</v>
      </c>
      <c r="F14" s="137" t="s">
        <v>1266</v>
      </c>
    </row>
    <row r="15" spans="1:21" ht="54.75" customHeight="1" x14ac:dyDescent="0.25">
      <c r="A15" s="724"/>
      <c r="B15" s="306" t="s">
        <v>510</v>
      </c>
      <c r="C15" s="306" t="s">
        <v>1259</v>
      </c>
      <c r="D15" s="306" t="s">
        <v>515</v>
      </c>
      <c r="E15" s="306" t="s">
        <v>1260</v>
      </c>
      <c r="F15" s="137" t="s">
        <v>1267</v>
      </c>
    </row>
    <row r="16" spans="1:21" ht="54" customHeight="1" x14ac:dyDescent="0.25">
      <c r="A16" s="724"/>
      <c r="B16" s="306" t="s">
        <v>884</v>
      </c>
      <c r="C16" s="306" t="s">
        <v>1261</v>
      </c>
      <c r="D16" s="306" t="s">
        <v>515</v>
      </c>
      <c r="E16" s="306" t="s">
        <v>1262</v>
      </c>
      <c r="F16" s="137" t="s">
        <v>1268</v>
      </c>
    </row>
    <row r="17" spans="1:8" ht="54" customHeight="1" x14ac:dyDescent="0.25">
      <c r="A17" s="722"/>
      <c r="B17" s="306" t="s">
        <v>884</v>
      </c>
      <c r="C17" s="306" t="s">
        <v>884</v>
      </c>
      <c r="D17" s="306" t="s">
        <v>515</v>
      </c>
      <c r="E17" s="306" t="s">
        <v>1263</v>
      </c>
      <c r="F17" s="137" t="s">
        <v>1269</v>
      </c>
    </row>
    <row r="18" spans="1:8" s="109" customFormat="1" ht="50.25" customHeight="1" x14ac:dyDescent="0.25">
      <c r="A18" s="721" t="s">
        <v>18</v>
      </c>
      <c r="B18" s="306" t="s">
        <v>506</v>
      </c>
      <c r="C18" s="306" t="s">
        <v>516</v>
      </c>
      <c r="D18" s="306" t="s">
        <v>517</v>
      </c>
      <c r="E18" s="136">
        <v>41652</v>
      </c>
      <c r="F18" s="137" t="s">
        <v>668</v>
      </c>
    </row>
    <row r="19" spans="1:8" ht="56.25" customHeight="1" x14ac:dyDescent="0.25">
      <c r="A19" s="722"/>
      <c r="B19" s="306" t="s">
        <v>401</v>
      </c>
      <c r="C19" s="306" t="s">
        <v>519</v>
      </c>
      <c r="D19" s="306" t="s">
        <v>517</v>
      </c>
      <c r="E19" s="136">
        <v>41660</v>
      </c>
      <c r="F19" s="137" t="s">
        <v>518</v>
      </c>
    </row>
    <row r="20" spans="1:8" ht="24.75" customHeight="1" x14ac:dyDescent="0.25">
      <c r="A20" s="122" t="s">
        <v>19</v>
      </c>
      <c r="B20" s="306" t="s">
        <v>1199</v>
      </c>
      <c r="C20" s="306" t="s">
        <v>1200</v>
      </c>
      <c r="D20" s="306" t="s">
        <v>155</v>
      </c>
      <c r="E20" s="136">
        <v>41656</v>
      </c>
      <c r="F20" s="137" t="s">
        <v>541</v>
      </c>
    </row>
    <row r="21" spans="1:8" s="109" customFormat="1" ht="52.5" customHeight="1" thickBot="1" x14ac:dyDescent="0.3">
      <c r="A21" s="122" t="s">
        <v>318</v>
      </c>
      <c r="B21" s="637" t="s">
        <v>34</v>
      </c>
      <c r="C21" s="638"/>
      <c r="D21" s="638"/>
      <c r="E21" s="638"/>
      <c r="F21" s="639"/>
    </row>
    <row r="22" spans="1:8" s="109" customFormat="1" x14ac:dyDescent="0.25">
      <c r="A22" s="798" t="s">
        <v>89</v>
      </c>
      <c r="B22" s="799"/>
      <c r="C22" s="799"/>
      <c r="D22" s="799"/>
      <c r="E22" s="799"/>
      <c r="F22" s="800"/>
    </row>
    <row r="23" spans="1:8" s="109" customFormat="1" ht="65.25" customHeight="1" x14ac:dyDescent="0.25">
      <c r="A23" s="721" t="s">
        <v>21</v>
      </c>
      <c r="B23" s="346" t="s">
        <v>506</v>
      </c>
      <c r="C23" s="346" t="s">
        <v>1180</v>
      </c>
      <c r="D23" s="346" t="s">
        <v>524</v>
      </c>
      <c r="E23" s="346">
        <v>41556</v>
      </c>
      <c r="F23" s="525" t="s">
        <v>1181</v>
      </c>
    </row>
    <row r="24" spans="1:8" ht="51" customHeight="1" x14ac:dyDescent="0.25">
      <c r="A24" s="722"/>
      <c r="B24" s="311" t="s">
        <v>1182</v>
      </c>
      <c r="C24" s="311" t="s">
        <v>1183</v>
      </c>
      <c r="D24" s="311" t="s">
        <v>521</v>
      </c>
      <c r="E24" s="526">
        <v>42513</v>
      </c>
      <c r="F24" s="527" t="s">
        <v>1184</v>
      </c>
    </row>
    <row r="25" spans="1:8" ht="50.25" customHeight="1" x14ac:dyDescent="0.25">
      <c r="A25" s="831" t="s">
        <v>23</v>
      </c>
      <c r="B25" s="306" t="s">
        <v>1173</v>
      </c>
      <c r="C25" s="306" t="s">
        <v>1174</v>
      </c>
      <c r="D25" s="306" t="s">
        <v>526</v>
      </c>
      <c r="E25" s="528">
        <v>41474</v>
      </c>
      <c r="F25" s="137" t="s">
        <v>1175</v>
      </c>
    </row>
    <row r="26" spans="1:8" ht="69.75" customHeight="1" x14ac:dyDescent="0.25">
      <c r="A26" s="831"/>
      <c r="B26" s="306" t="s">
        <v>497</v>
      </c>
      <c r="C26" s="306" t="s">
        <v>1176</v>
      </c>
      <c r="D26" s="306" t="s">
        <v>527</v>
      </c>
      <c r="E26" s="528">
        <v>41410</v>
      </c>
      <c r="F26" s="137" t="s">
        <v>1177</v>
      </c>
    </row>
    <row r="27" spans="1:8" ht="30.75" customHeight="1" x14ac:dyDescent="0.25">
      <c r="A27" s="721" t="s">
        <v>24</v>
      </c>
      <c r="B27" s="306" t="s">
        <v>677</v>
      </c>
      <c r="C27" s="306" t="s">
        <v>366</v>
      </c>
      <c r="D27" s="306" t="s">
        <v>678</v>
      </c>
      <c r="E27" s="528" t="s">
        <v>1159</v>
      </c>
      <c r="F27" s="137" t="s">
        <v>1160</v>
      </c>
      <c r="H27" s="86"/>
    </row>
    <row r="28" spans="1:8" ht="40.5" customHeight="1" x14ac:dyDescent="0.25">
      <c r="A28" s="724"/>
      <c r="B28" s="306" t="s">
        <v>506</v>
      </c>
      <c r="C28" s="306" t="s">
        <v>528</v>
      </c>
      <c r="D28" s="306" t="s">
        <v>520</v>
      </c>
      <c r="E28" s="528">
        <v>41514</v>
      </c>
      <c r="F28" s="137" t="s">
        <v>1164</v>
      </c>
    </row>
    <row r="29" spans="1:8" ht="141.75" x14ac:dyDescent="0.25">
      <c r="A29" s="724"/>
      <c r="B29" s="306" t="s">
        <v>401</v>
      </c>
      <c r="C29" s="306" t="s">
        <v>1161</v>
      </c>
      <c r="D29" s="306" t="s">
        <v>529</v>
      </c>
      <c r="E29" s="528" t="s">
        <v>1162</v>
      </c>
      <c r="F29" s="137" t="s">
        <v>1163</v>
      </c>
    </row>
    <row r="30" spans="1:8" ht="31.5" x14ac:dyDescent="0.25">
      <c r="A30" s="722"/>
      <c r="B30" s="306" t="s">
        <v>387</v>
      </c>
      <c r="C30" s="306" t="s">
        <v>530</v>
      </c>
      <c r="D30" s="306" t="s">
        <v>531</v>
      </c>
      <c r="E30" s="136">
        <v>42359</v>
      </c>
      <c r="F30" s="529" t="s">
        <v>1165</v>
      </c>
    </row>
    <row r="31" spans="1:8" ht="31.5" x14ac:dyDescent="0.25">
      <c r="A31" s="836" t="s">
        <v>25</v>
      </c>
      <c r="B31" s="306" t="s">
        <v>401</v>
      </c>
      <c r="C31" s="306" t="s">
        <v>85</v>
      </c>
      <c r="D31" s="306" t="s">
        <v>520</v>
      </c>
      <c r="E31" s="136">
        <v>41422</v>
      </c>
      <c r="F31" s="137" t="s">
        <v>532</v>
      </c>
    </row>
    <row r="32" spans="1:8" ht="37.5" customHeight="1" x14ac:dyDescent="0.25">
      <c r="A32" s="706"/>
      <c r="B32" s="306" t="s">
        <v>506</v>
      </c>
      <c r="C32" s="306" t="s">
        <v>85</v>
      </c>
      <c r="D32" s="306" t="s">
        <v>520</v>
      </c>
      <c r="E32" s="136">
        <v>41547</v>
      </c>
      <c r="F32" s="137" t="s">
        <v>533</v>
      </c>
    </row>
    <row r="33" spans="1:6" ht="31.5" x14ac:dyDescent="0.25">
      <c r="A33" s="831" t="s">
        <v>26</v>
      </c>
      <c r="B33" s="306" t="s">
        <v>537</v>
      </c>
      <c r="C33" s="306" t="s">
        <v>685</v>
      </c>
      <c r="D33" s="306" t="s">
        <v>538</v>
      </c>
      <c r="E33" s="136">
        <v>41442</v>
      </c>
      <c r="F33" s="137" t="s">
        <v>539</v>
      </c>
    </row>
    <row r="34" spans="1:6" ht="57" customHeight="1" x14ac:dyDescent="0.25">
      <c r="A34" s="831"/>
      <c r="B34" s="306" t="s">
        <v>536</v>
      </c>
      <c r="C34" s="306" t="s">
        <v>1155</v>
      </c>
      <c r="D34" s="306" t="s">
        <v>540</v>
      </c>
      <c r="E34" s="136">
        <v>41389</v>
      </c>
      <c r="F34" s="529" t="s">
        <v>686</v>
      </c>
    </row>
    <row r="35" spans="1:6" ht="28.5" customHeight="1" x14ac:dyDescent="0.25">
      <c r="A35" s="831" t="s">
        <v>27</v>
      </c>
      <c r="B35" s="306" t="s">
        <v>1146</v>
      </c>
      <c r="C35" s="306" t="s">
        <v>1146</v>
      </c>
      <c r="D35" s="306" t="s">
        <v>1147</v>
      </c>
      <c r="E35" s="306" t="s">
        <v>535</v>
      </c>
      <c r="F35" s="137" t="s">
        <v>1148</v>
      </c>
    </row>
    <row r="36" spans="1:6" s="109" customFormat="1" ht="49.9" customHeight="1" thickBot="1" x14ac:dyDescent="0.3">
      <c r="A36" s="832"/>
      <c r="B36" s="531" t="s">
        <v>1149</v>
      </c>
      <c r="C36" s="531" t="s">
        <v>1149</v>
      </c>
      <c r="D36" s="306" t="s">
        <v>1150</v>
      </c>
      <c r="E36" s="532" t="s">
        <v>1151</v>
      </c>
      <c r="F36" s="533" t="s">
        <v>1152</v>
      </c>
    </row>
    <row r="37" spans="1:6" s="109" customFormat="1" ht="30" customHeight="1" x14ac:dyDescent="0.25">
      <c r="A37" s="798" t="s">
        <v>90</v>
      </c>
      <c r="B37" s="799"/>
      <c r="C37" s="799"/>
      <c r="D37" s="799"/>
      <c r="E37" s="799"/>
      <c r="F37" s="800"/>
    </row>
    <row r="38" spans="1:6" ht="92.45" customHeight="1" x14ac:dyDescent="0.25">
      <c r="A38" s="836" t="s">
        <v>28</v>
      </c>
      <c r="B38" s="346" t="s">
        <v>543</v>
      </c>
      <c r="C38" s="346" t="s">
        <v>543</v>
      </c>
      <c r="D38" s="346" t="s">
        <v>1140</v>
      </c>
      <c r="E38" s="346">
        <v>42172</v>
      </c>
      <c r="F38" s="525" t="s">
        <v>1141</v>
      </c>
    </row>
    <row r="39" spans="1:6" ht="54" customHeight="1" x14ac:dyDescent="0.25">
      <c r="A39" s="706"/>
      <c r="B39" s="311" t="s">
        <v>1142</v>
      </c>
      <c r="C39" s="311" t="s">
        <v>1142</v>
      </c>
      <c r="D39" s="311" t="s">
        <v>1143</v>
      </c>
      <c r="E39" s="526">
        <v>42529</v>
      </c>
      <c r="F39" s="534" t="s">
        <v>1144</v>
      </c>
    </row>
    <row r="40" spans="1:6" ht="64.5" customHeight="1" x14ac:dyDescent="0.25">
      <c r="A40" s="721" t="s">
        <v>29</v>
      </c>
      <c r="B40" s="306" t="s">
        <v>1136</v>
      </c>
      <c r="C40" s="306"/>
      <c r="D40" s="306" t="s">
        <v>544</v>
      </c>
      <c r="E40" s="136">
        <v>41904</v>
      </c>
      <c r="F40" s="529">
        <v>41904</v>
      </c>
    </row>
    <row r="41" spans="1:6" ht="47.25" x14ac:dyDescent="0.25">
      <c r="A41" s="724"/>
      <c r="B41" s="306" t="s">
        <v>1136</v>
      </c>
      <c r="C41" s="306"/>
      <c r="D41" s="306" t="s">
        <v>544</v>
      </c>
      <c r="E41" s="136">
        <v>41941</v>
      </c>
      <c r="F41" s="529">
        <v>41941</v>
      </c>
    </row>
    <row r="42" spans="1:6" ht="27.75" customHeight="1" x14ac:dyDescent="0.25">
      <c r="A42" s="722"/>
      <c r="B42" s="306" t="s">
        <v>699</v>
      </c>
      <c r="C42" s="306"/>
      <c r="D42" s="306" t="s">
        <v>544</v>
      </c>
      <c r="E42" s="136">
        <v>42083</v>
      </c>
      <c r="F42" s="529">
        <v>42083</v>
      </c>
    </row>
    <row r="43" spans="1:6" ht="57" customHeight="1" x14ac:dyDescent="0.25">
      <c r="A43" s="721" t="s">
        <v>30</v>
      </c>
      <c r="B43" s="306" t="s">
        <v>441</v>
      </c>
      <c r="C43" s="306" t="s">
        <v>690</v>
      </c>
      <c r="D43" s="306" t="s">
        <v>691</v>
      </c>
      <c r="E43" s="136"/>
      <c r="F43" s="529" t="s">
        <v>1247</v>
      </c>
    </row>
    <row r="44" spans="1:6" ht="114" customHeight="1" x14ac:dyDescent="0.25">
      <c r="A44" s="722"/>
      <c r="B44" s="306" t="s">
        <v>433</v>
      </c>
      <c r="C44" s="306" t="s">
        <v>591</v>
      </c>
      <c r="D44" s="306" t="s">
        <v>521</v>
      </c>
      <c r="E44" s="136"/>
      <c r="F44" s="529" t="s">
        <v>692</v>
      </c>
    </row>
    <row r="45" spans="1:6" s="109" customFormat="1" ht="31.5" x14ac:dyDescent="0.25">
      <c r="A45" s="831" t="s">
        <v>31</v>
      </c>
      <c r="B45" s="306" t="s">
        <v>399</v>
      </c>
      <c r="C45" s="306" t="s">
        <v>399</v>
      </c>
      <c r="D45" s="306" t="s">
        <v>534</v>
      </c>
      <c r="E45" s="535">
        <v>41470</v>
      </c>
      <c r="F45" s="137" t="s">
        <v>695</v>
      </c>
    </row>
    <row r="46" spans="1:6" s="109" customFormat="1" ht="22.5" customHeight="1" x14ac:dyDescent="0.25">
      <c r="A46" s="831"/>
      <c r="B46" s="306" t="s">
        <v>397</v>
      </c>
      <c r="C46" s="306" t="s">
        <v>397</v>
      </c>
      <c r="D46" s="306" t="s">
        <v>545</v>
      </c>
      <c r="E46" s="535">
        <v>41753</v>
      </c>
      <c r="F46" s="137" t="s">
        <v>696</v>
      </c>
    </row>
    <row r="47" spans="1:6" s="109" customFormat="1" ht="36.75" customHeight="1" x14ac:dyDescent="0.25">
      <c r="A47" s="831"/>
      <c r="B47" s="306" t="s">
        <v>401</v>
      </c>
      <c r="C47" s="306" t="s">
        <v>1248</v>
      </c>
      <c r="D47" s="306" t="s">
        <v>546</v>
      </c>
      <c r="E47" s="136">
        <v>41636</v>
      </c>
      <c r="F47" s="137" t="s">
        <v>697</v>
      </c>
    </row>
    <row r="48" spans="1:6" s="109" customFormat="1" ht="36.75" customHeight="1" x14ac:dyDescent="0.25">
      <c r="A48" s="721" t="s">
        <v>33</v>
      </c>
      <c r="B48" s="306" t="s">
        <v>547</v>
      </c>
      <c r="C48" s="306" t="s">
        <v>85</v>
      </c>
      <c r="D48" s="306" t="s">
        <v>548</v>
      </c>
      <c r="E48" s="306" t="s">
        <v>549</v>
      </c>
      <c r="F48" s="137" t="s">
        <v>703</v>
      </c>
    </row>
    <row r="49" spans="1:6" s="109" customFormat="1" ht="54.75" customHeight="1" x14ac:dyDescent="0.25">
      <c r="A49" s="724"/>
      <c r="B49" s="306" t="s">
        <v>550</v>
      </c>
      <c r="C49" s="306" t="s">
        <v>550</v>
      </c>
      <c r="D49" s="306" t="s">
        <v>520</v>
      </c>
      <c r="E49" s="536" t="s">
        <v>551</v>
      </c>
      <c r="F49" s="137" t="s">
        <v>701</v>
      </c>
    </row>
    <row r="50" spans="1:6" ht="81.75" customHeight="1" x14ac:dyDescent="0.25">
      <c r="A50" s="724"/>
      <c r="B50" s="306" t="s">
        <v>388</v>
      </c>
      <c r="C50" s="306" t="s">
        <v>406</v>
      </c>
      <c r="D50" s="306" t="s">
        <v>552</v>
      </c>
      <c r="E50" s="306"/>
      <c r="F50" s="137" t="s">
        <v>702</v>
      </c>
    </row>
    <row r="51" spans="1:6" ht="52.5" customHeight="1" x14ac:dyDescent="0.25">
      <c r="A51" s="724"/>
      <c r="B51" s="306" t="s">
        <v>387</v>
      </c>
      <c r="C51" s="306" t="s">
        <v>553</v>
      </c>
      <c r="D51" s="306" t="s">
        <v>552</v>
      </c>
      <c r="E51" s="306" t="s">
        <v>554</v>
      </c>
      <c r="F51" s="137" t="s">
        <v>700</v>
      </c>
    </row>
    <row r="52" spans="1:6" ht="39" customHeight="1" x14ac:dyDescent="0.25">
      <c r="A52" s="724"/>
      <c r="B52" s="306" t="s">
        <v>401</v>
      </c>
      <c r="C52" s="306" t="s">
        <v>1243</v>
      </c>
      <c r="D52" s="306" t="s">
        <v>1244</v>
      </c>
      <c r="E52" s="306" t="s">
        <v>1245</v>
      </c>
      <c r="F52" s="137" t="s">
        <v>1246</v>
      </c>
    </row>
    <row r="53" spans="1:6" ht="42.75" customHeight="1" x14ac:dyDescent="0.25">
      <c r="A53" s="722"/>
      <c r="B53" s="306" t="s">
        <v>699</v>
      </c>
      <c r="C53" s="306" t="s">
        <v>406</v>
      </c>
      <c r="D53" s="306" t="s">
        <v>552</v>
      </c>
      <c r="E53" s="306"/>
      <c r="F53" s="529">
        <v>42096</v>
      </c>
    </row>
    <row r="54" spans="1:6" s="109" customFormat="1" ht="51" customHeight="1" x14ac:dyDescent="0.25">
      <c r="A54" s="831" t="s">
        <v>35</v>
      </c>
      <c r="B54" s="306" t="s">
        <v>441</v>
      </c>
      <c r="C54" s="306" t="s">
        <v>556</v>
      </c>
      <c r="D54" s="306" t="s">
        <v>555</v>
      </c>
      <c r="E54" s="136">
        <v>41551</v>
      </c>
      <c r="F54" s="529" t="s">
        <v>725</v>
      </c>
    </row>
    <row r="55" spans="1:6" s="109" customFormat="1" ht="54.75" customHeight="1" x14ac:dyDescent="0.25">
      <c r="A55" s="831"/>
      <c r="B55" s="306" t="s">
        <v>433</v>
      </c>
      <c r="C55" s="306" t="s">
        <v>557</v>
      </c>
      <c r="D55" s="306" t="s">
        <v>546</v>
      </c>
      <c r="E55" s="136">
        <v>42004</v>
      </c>
      <c r="F55" s="529" t="s">
        <v>726</v>
      </c>
    </row>
    <row r="56" spans="1:6" s="109" customFormat="1" ht="40.5" customHeight="1" x14ac:dyDescent="0.25">
      <c r="A56" s="721" t="s">
        <v>37</v>
      </c>
      <c r="B56" s="331" t="s">
        <v>1013</v>
      </c>
      <c r="C56" s="331" t="s">
        <v>1013</v>
      </c>
      <c r="D56" s="306" t="s">
        <v>1014</v>
      </c>
      <c r="E56" s="537">
        <v>42429</v>
      </c>
      <c r="F56" s="538" t="s">
        <v>1015</v>
      </c>
    </row>
    <row r="57" spans="1:6" s="109" customFormat="1" ht="54" customHeight="1" thickBot="1" x14ac:dyDescent="0.3">
      <c r="A57" s="723"/>
      <c r="B57" s="531" t="s">
        <v>506</v>
      </c>
      <c r="C57" s="531" t="s">
        <v>506</v>
      </c>
      <c r="D57" s="306" t="s">
        <v>520</v>
      </c>
      <c r="E57" s="532">
        <v>41453</v>
      </c>
      <c r="F57" s="533" t="s">
        <v>704</v>
      </c>
    </row>
    <row r="58" spans="1:6" s="109" customFormat="1" x14ac:dyDescent="0.25">
      <c r="A58" s="798" t="s">
        <v>91</v>
      </c>
      <c r="B58" s="799"/>
      <c r="C58" s="799"/>
      <c r="D58" s="799"/>
      <c r="E58" s="799"/>
      <c r="F58" s="800"/>
    </row>
    <row r="59" spans="1:6" s="109" customFormat="1" x14ac:dyDescent="0.25">
      <c r="A59" s="721" t="s">
        <v>40</v>
      </c>
      <c r="B59" s="306" t="s">
        <v>383</v>
      </c>
      <c r="C59" s="306" t="s">
        <v>383</v>
      </c>
      <c r="D59" s="306" t="s">
        <v>555</v>
      </c>
      <c r="E59" s="136">
        <v>42061</v>
      </c>
      <c r="F59" s="137" t="s">
        <v>707</v>
      </c>
    </row>
    <row r="60" spans="1:6" s="109" customFormat="1" ht="31.5" x14ac:dyDescent="0.25">
      <c r="A60" s="724"/>
      <c r="B60" s="306" t="s">
        <v>506</v>
      </c>
      <c r="C60" s="306" t="s">
        <v>603</v>
      </c>
      <c r="D60" s="306" t="s">
        <v>520</v>
      </c>
      <c r="E60" s="136">
        <v>41589</v>
      </c>
      <c r="F60" s="137" t="s">
        <v>705</v>
      </c>
    </row>
    <row r="61" spans="1:6" s="109" customFormat="1" ht="47.25" x14ac:dyDescent="0.25">
      <c r="A61" s="722"/>
      <c r="B61" s="306" t="s">
        <v>401</v>
      </c>
      <c r="C61" s="306" t="s">
        <v>1125</v>
      </c>
      <c r="D61" s="306" t="s">
        <v>546</v>
      </c>
      <c r="E61" s="136">
        <v>41844</v>
      </c>
      <c r="F61" s="137" t="s">
        <v>706</v>
      </c>
    </row>
    <row r="62" spans="1:6" s="109" customFormat="1" ht="31.5" x14ac:dyDescent="0.25">
      <c r="A62" s="831" t="s">
        <v>41</v>
      </c>
      <c r="B62" s="306" t="s">
        <v>383</v>
      </c>
      <c r="C62" s="306" t="s">
        <v>559</v>
      </c>
      <c r="D62" s="306" t="s">
        <v>555</v>
      </c>
      <c r="E62" s="136">
        <v>42061</v>
      </c>
      <c r="F62" s="137" t="s">
        <v>707</v>
      </c>
    </row>
    <row r="63" spans="1:6" ht="31.5" x14ac:dyDescent="0.25">
      <c r="A63" s="831"/>
      <c r="B63" s="306" t="s">
        <v>506</v>
      </c>
      <c r="C63" s="306" t="s">
        <v>559</v>
      </c>
      <c r="D63" s="306" t="s">
        <v>570</v>
      </c>
      <c r="E63" s="136">
        <v>41589</v>
      </c>
      <c r="F63" s="137" t="s">
        <v>709</v>
      </c>
    </row>
    <row r="64" spans="1:6" ht="31.5" x14ac:dyDescent="0.25">
      <c r="A64" s="831"/>
      <c r="B64" s="306" t="s">
        <v>401</v>
      </c>
      <c r="C64" s="306" t="s">
        <v>559</v>
      </c>
      <c r="D64" s="306" t="s">
        <v>546</v>
      </c>
      <c r="E64" s="136">
        <v>41844</v>
      </c>
      <c r="F64" s="137" t="s">
        <v>710</v>
      </c>
    </row>
    <row r="65" spans="1:6" x14ac:dyDescent="0.25">
      <c r="A65" s="831" t="s">
        <v>39</v>
      </c>
      <c r="B65" s="306" t="s">
        <v>383</v>
      </c>
      <c r="C65" s="306" t="s">
        <v>383</v>
      </c>
      <c r="D65" s="306" t="s">
        <v>555</v>
      </c>
      <c r="E65" s="306" t="s">
        <v>712</v>
      </c>
      <c r="F65" s="137" t="s">
        <v>707</v>
      </c>
    </row>
    <row r="66" spans="1:6" s="109" customFormat="1" ht="54" customHeight="1" x14ac:dyDescent="0.25">
      <c r="A66" s="831"/>
      <c r="B66" s="306" t="s">
        <v>506</v>
      </c>
      <c r="C66" s="306" t="s">
        <v>603</v>
      </c>
      <c r="D66" s="306" t="s">
        <v>570</v>
      </c>
      <c r="E66" s="136">
        <v>41589</v>
      </c>
      <c r="F66" s="137" t="s">
        <v>709</v>
      </c>
    </row>
    <row r="67" spans="1:6" s="109" customFormat="1" ht="58.5" customHeight="1" x14ac:dyDescent="0.25">
      <c r="A67" s="831"/>
      <c r="B67" s="306" t="s">
        <v>401</v>
      </c>
      <c r="C67" s="306" t="s">
        <v>1125</v>
      </c>
      <c r="D67" s="306" t="s">
        <v>546</v>
      </c>
      <c r="E67" s="136">
        <v>41844</v>
      </c>
      <c r="F67" s="137" t="s">
        <v>710</v>
      </c>
    </row>
    <row r="68" spans="1:6" s="109" customFormat="1" ht="32.25" customHeight="1" x14ac:dyDescent="0.25">
      <c r="A68" s="831" t="s">
        <v>42</v>
      </c>
      <c r="B68" s="306" t="s">
        <v>383</v>
      </c>
      <c r="C68" s="306" t="s">
        <v>559</v>
      </c>
      <c r="D68" s="306" t="s">
        <v>555</v>
      </c>
      <c r="E68" s="136">
        <v>42061</v>
      </c>
      <c r="F68" s="137" t="s">
        <v>707</v>
      </c>
    </row>
    <row r="69" spans="1:6" ht="40.5" customHeight="1" x14ac:dyDescent="0.25">
      <c r="A69" s="831"/>
      <c r="B69" s="306" t="s">
        <v>506</v>
      </c>
      <c r="C69" s="306" t="s">
        <v>559</v>
      </c>
      <c r="D69" s="306" t="s">
        <v>570</v>
      </c>
      <c r="E69" s="136">
        <v>41589</v>
      </c>
      <c r="F69" s="137" t="s">
        <v>1241</v>
      </c>
    </row>
    <row r="70" spans="1:6" ht="35.25" customHeight="1" x14ac:dyDescent="0.25">
      <c r="A70" s="831"/>
      <c r="B70" s="306" t="s">
        <v>401</v>
      </c>
      <c r="C70" s="306" t="s">
        <v>559</v>
      </c>
      <c r="D70" s="306" t="s">
        <v>546</v>
      </c>
      <c r="E70" s="136">
        <v>41844</v>
      </c>
      <c r="F70" s="137" t="s">
        <v>710</v>
      </c>
    </row>
    <row r="71" spans="1:6" ht="30" customHeight="1" x14ac:dyDescent="0.25">
      <c r="A71" s="831" t="s">
        <v>43</v>
      </c>
      <c r="B71" s="306" t="s">
        <v>383</v>
      </c>
      <c r="C71" s="306" t="s">
        <v>559</v>
      </c>
      <c r="D71" s="306" t="s">
        <v>555</v>
      </c>
      <c r="E71" s="306" t="s">
        <v>560</v>
      </c>
      <c r="F71" s="137" t="s">
        <v>707</v>
      </c>
    </row>
    <row r="72" spans="1:6" ht="36" customHeight="1" x14ac:dyDescent="0.25">
      <c r="A72" s="831"/>
      <c r="B72" s="306" t="s">
        <v>506</v>
      </c>
      <c r="C72" s="306" t="s">
        <v>559</v>
      </c>
      <c r="D72" s="306" t="s">
        <v>570</v>
      </c>
      <c r="E72" s="306" t="s">
        <v>561</v>
      </c>
      <c r="F72" s="137" t="s">
        <v>709</v>
      </c>
    </row>
    <row r="73" spans="1:6" ht="54" customHeight="1" thickBot="1" x14ac:dyDescent="0.3">
      <c r="A73" s="832"/>
      <c r="B73" s="531" t="s">
        <v>401</v>
      </c>
      <c r="C73" s="531" t="s">
        <v>559</v>
      </c>
      <c r="D73" s="531" t="s">
        <v>546</v>
      </c>
      <c r="E73" s="532">
        <v>41844</v>
      </c>
      <c r="F73" s="137" t="s">
        <v>710</v>
      </c>
    </row>
    <row r="74" spans="1:6" s="109" customFormat="1" ht="28.5" customHeight="1" x14ac:dyDescent="0.25">
      <c r="A74" s="798" t="s">
        <v>92</v>
      </c>
      <c r="B74" s="799"/>
      <c r="C74" s="799"/>
      <c r="D74" s="799"/>
      <c r="E74" s="799"/>
      <c r="F74" s="800"/>
    </row>
    <row r="75" spans="1:6" s="109" customFormat="1" ht="75.75" customHeight="1" x14ac:dyDescent="0.25">
      <c r="A75" s="831" t="s">
        <v>44</v>
      </c>
      <c r="B75" s="306" t="s">
        <v>1108</v>
      </c>
      <c r="C75" s="306" t="s">
        <v>399</v>
      </c>
      <c r="D75" s="306" t="s">
        <v>563</v>
      </c>
      <c r="E75" s="136" t="s">
        <v>1109</v>
      </c>
      <c r="F75" s="137" t="s">
        <v>1110</v>
      </c>
    </row>
    <row r="76" spans="1:6" s="109" customFormat="1" ht="31.5" x14ac:dyDescent="0.25">
      <c r="A76" s="831"/>
      <c r="B76" s="306" t="s">
        <v>1108</v>
      </c>
      <c r="C76" s="306" t="s">
        <v>1111</v>
      </c>
      <c r="D76" s="306" t="s">
        <v>529</v>
      </c>
      <c r="E76" s="136" t="s">
        <v>1112</v>
      </c>
      <c r="F76" s="137" t="s">
        <v>1113</v>
      </c>
    </row>
    <row r="77" spans="1:6" s="109" customFormat="1" ht="68.25" customHeight="1" x14ac:dyDescent="0.25">
      <c r="A77" s="831"/>
      <c r="B77" s="306" t="s">
        <v>1114</v>
      </c>
      <c r="C77" s="306" t="s">
        <v>1115</v>
      </c>
      <c r="D77" s="306" t="s">
        <v>564</v>
      </c>
      <c r="E77" s="136" t="s">
        <v>1116</v>
      </c>
      <c r="F77" s="137" t="s">
        <v>1117</v>
      </c>
    </row>
    <row r="78" spans="1:6" s="109" customFormat="1" ht="44.25" customHeight="1" x14ac:dyDescent="0.25">
      <c r="A78" s="831"/>
      <c r="B78" s="306" t="s">
        <v>1108</v>
      </c>
      <c r="C78" s="306" t="s">
        <v>562</v>
      </c>
      <c r="D78" s="306" t="s">
        <v>156</v>
      </c>
      <c r="E78" s="136" t="s">
        <v>1118</v>
      </c>
      <c r="F78" s="529" t="s">
        <v>1119</v>
      </c>
    </row>
    <row r="79" spans="1:6" ht="57.75" customHeight="1" x14ac:dyDescent="0.25">
      <c r="A79" s="721" t="s">
        <v>45</v>
      </c>
      <c r="B79" s="306" t="s">
        <v>506</v>
      </c>
      <c r="C79" s="306" t="s">
        <v>603</v>
      </c>
      <c r="D79" s="306" t="s">
        <v>570</v>
      </c>
      <c r="E79" s="136">
        <v>41543</v>
      </c>
      <c r="F79" s="137" t="s">
        <v>1103</v>
      </c>
    </row>
    <row r="80" spans="1:6" ht="70.5" customHeight="1" x14ac:dyDescent="0.25">
      <c r="A80" s="722"/>
      <c r="B80" s="306" t="s">
        <v>401</v>
      </c>
      <c r="C80" s="306" t="s">
        <v>715</v>
      </c>
      <c r="D80" s="306" t="s">
        <v>529</v>
      </c>
      <c r="E80" s="136">
        <v>41652</v>
      </c>
      <c r="F80" s="137" t="s">
        <v>1103</v>
      </c>
    </row>
    <row r="81" spans="1:6" ht="75.75" customHeight="1" x14ac:dyDescent="0.25">
      <c r="A81" s="831" t="s">
        <v>46</v>
      </c>
      <c r="B81" s="306" t="s">
        <v>401</v>
      </c>
      <c r="C81" s="306" t="s">
        <v>568</v>
      </c>
      <c r="D81" s="306" t="s">
        <v>529</v>
      </c>
      <c r="E81" s="306" t="s">
        <v>566</v>
      </c>
      <c r="F81" s="137" t="s">
        <v>1099</v>
      </c>
    </row>
    <row r="82" spans="1:6" ht="66.599999999999994" customHeight="1" x14ac:dyDescent="0.25">
      <c r="A82" s="831"/>
      <c r="B82" s="306" t="s">
        <v>506</v>
      </c>
      <c r="C82" s="306" t="s">
        <v>569</v>
      </c>
      <c r="D82" s="306" t="s">
        <v>570</v>
      </c>
      <c r="E82" s="306" t="s">
        <v>566</v>
      </c>
      <c r="F82" s="137" t="s">
        <v>1100</v>
      </c>
    </row>
    <row r="83" spans="1:6" s="109" customFormat="1" ht="57" customHeight="1" x14ac:dyDescent="0.25">
      <c r="A83" s="831"/>
      <c r="B83" s="306" t="s">
        <v>388</v>
      </c>
      <c r="C83" s="306" t="s">
        <v>565</v>
      </c>
      <c r="D83" s="306" t="s">
        <v>531</v>
      </c>
      <c r="E83" s="306" t="s">
        <v>567</v>
      </c>
      <c r="F83" s="137" t="s">
        <v>716</v>
      </c>
    </row>
    <row r="84" spans="1:6" s="109" customFormat="1" ht="52.15" customHeight="1" x14ac:dyDescent="0.25">
      <c r="A84" s="831" t="s">
        <v>47</v>
      </c>
      <c r="B84" s="306" t="s">
        <v>388</v>
      </c>
      <c r="C84" s="306" t="s">
        <v>85</v>
      </c>
      <c r="D84" s="306" t="s">
        <v>531</v>
      </c>
      <c r="E84" s="136">
        <v>42282</v>
      </c>
      <c r="F84" s="137" t="s">
        <v>719</v>
      </c>
    </row>
    <row r="85" spans="1:6" ht="39.75" customHeight="1" x14ac:dyDescent="0.25">
      <c r="A85" s="831"/>
      <c r="B85" s="306" t="s">
        <v>506</v>
      </c>
      <c r="C85" s="306" t="s">
        <v>85</v>
      </c>
      <c r="D85" s="306" t="s">
        <v>570</v>
      </c>
      <c r="E85" s="136">
        <v>41933</v>
      </c>
      <c r="F85" s="137" t="s">
        <v>1096</v>
      </c>
    </row>
    <row r="86" spans="1:6" ht="63" x14ac:dyDescent="0.25">
      <c r="A86" s="831" t="s">
        <v>48</v>
      </c>
      <c r="B86" s="306" t="s">
        <v>441</v>
      </c>
      <c r="C86" s="306" t="s">
        <v>522</v>
      </c>
      <c r="D86" s="306" t="s">
        <v>572</v>
      </c>
      <c r="E86" s="136">
        <v>41436</v>
      </c>
      <c r="F86" s="529" t="s">
        <v>1095</v>
      </c>
    </row>
    <row r="87" spans="1:6" ht="31.5" x14ac:dyDescent="0.25">
      <c r="A87" s="831"/>
      <c r="B87" s="306" t="s">
        <v>401</v>
      </c>
      <c r="C87" s="306" t="s">
        <v>85</v>
      </c>
      <c r="D87" s="306" t="s">
        <v>572</v>
      </c>
      <c r="E87" s="136">
        <v>41458</v>
      </c>
      <c r="F87" s="529" t="s">
        <v>573</v>
      </c>
    </row>
    <row r="88" spans="1:6" ht="31.5" x14ac:dyDescent="0.25">
      <c r="A88" s="831" t="s">
        <v>49</v>
      </c>
      <c r="B88" s="306" t="s">
        <v>497</v>
      </c>
      <c r="C88" s="306" t="s">
        <v>1092</v>
      </c>
      <c r="D88" s="306" t="s">
        <v>529</v>
      </c>
      <c r="E88" s="136">
        <v>41542</v>
      </c>
      <c r="F88" s="529">
        <v>41544</v>
      </c>
    </row>
    <row r="89" spans="1:6" ht="32.25" thickBot="1" x14ac:dyDescent="0.3">
      <c r="A89" s="832"/>
      <c r="B89" s="531" t="s">
        <v>506</v>
      </c>
      <c r="C89" s="531" t="s">
        <v>571</v>
      </c>
      <c r="D89" s="531" t="s">
        <v>570</v>
      </c>
      <c r="E89" s="532">
        <v>41662</v>
      </c>
      <c r="F89" s="539">
        <v>41666</v>
      </c>
    </row>
    <row r="90" spans="1:6" x14ac:dyDescent="0.25">
      <c r="A90" s="798" t="s">
        <v>93</v>
      </c>
      <c r="B90" s="799"/>
      <c r="C90" s="799"/>
      <c r="D90" s="799"/>
      <c r="E90" s="799"/>
      <c r="F90" s="800"/>
    </row>
    <row r="91" spans="1:6" ht="31.5" x14ac:dyDescent="0.25">
      <c r="A91" s="831" t="s">
        <v>50</v>
      </c>
      <c r="B91" s="306" t="s">
        <v>574</v>
      </c>
      <c r="C91" s="306" t="s">
        <v>574</v>
      </c>
      <c r="D91" s="306" t="s">
        <v>575</v>
      </c>
      <c r="E91" s="306"/>
      <c r="F91" s="137" t="s">
        <v>1088</v>
      </c>
    </row>
    <row r="92" spans="1:6" ht="31.5" x14ac:dyDescent="0.25">
      <c r="A92" s="831"/>
      <c r="B92" s="306" t="s">
        <v>576</v>
      </c>
      <c r="C92" s="306" t="s">
        <v>576</v>
      </c>
      <c r="D92" s="306" t="s">
        <v>577</v>
      </c>
      <c r="E92" s="306"/>
      <c r="F92" s="137" t="s">
        <v>1089</v>
      </c>
    </row>
    <row r="93" spans="1:6" x14ac:dyDescent="0.25">
      <c r="A93" s="831" t="s">
        <v>51</v>
      </c>
      <c r="B93" s="306" t="s">
        <v>574</v>
      </c>
      <c r="C93" s="306" t="s">
        <v>574</v>
      </c>
      <c r="D93" s="306" t="s">
        <v>575</v>
      </c>
      <c r="E93" s="306"/>
      <c r="F93" s="137" t="s">
        <v>1083</v>
      </c>
    </row>
    <row r="94" spans="1:6" ht="31.5" x14ac:dyDescent="0.25">
      <c r="A94" s="831"/>
      <c r="B94" s="306" t="s">
        <v>576</v>
      </c>
      <c r="C94" s="306" t="s">
        <v>576</v>
      </c>
      <c r="D94" s="306" t="s">
        <v>577</v>
      </c>
      <c r="E94" s="306"/>
      <c r="F94" s="137" t="s">
        <v>1084</v>
      </c>
    </row>
    <row r="95" spans="1:6" x14ac:dyDescent="0.25">
      <c r="A95" s="831" t="s">
        <v>52</v>
      </c>
      <c r="B95" s="306" t="s">
        <v>574</v>
      </c>
      <c r="C95" s="306" t="s">
        <v>574</v>
      </c>
      <c r="D95" s="306" t="s">
        <v>575</v>
      </c>
      <c r="E95" s="306"/>
      <c r="F95" s="137" t="s">
        <v>1078</v>
      </c>
    </row>
    <row r="96" spans="1:6" ht="31.5" x14ac:dyDescent="0.25">
      <c r="A96" s="831"/>
      <c r="B96" s="306" t="s">
        <v>576</v>
      </c>
      <c r="C96" s="306" t="s">
        <v>576</v>
      </c>
      <c r="D96" s="306" t="s">
        <v>577</v>
      </c>
      <c r="E96" s="306"/>
      <c r="F96" s="137" t="s">
        <v>1079</v>
      </c>
    </row>
    <row r="97" spans="1:6" x14ac:dyDescent="0.25">
      <c r="A97" s="831" t="s">
        <v>54</v>
      </c>
      <c r="B97" s="306" t="s">
        <v>574</v>
      </c>
      <c r="C97" s="306" t="s">
        <v>574</v>
      </c>
      <c r="D97" s="306" t="s">
        <v>575</v>
      </c>
      <c r="E97" s="306"/>
      <c r="F97" s="137" t="s">
        <v>1073</v>
      </c>
    </row>
    <row r="98" spans="1:6" ht="31.5" x14ac:dyDescent="0.25">
      <c r="A98" s="831"/>
      <c r="B98" s="306" t="s">
        <v>576</v>
      </c>
      <c r="C98" s="306" t="s">
        <v>576</v>
      </c>
      <c r="D98" s="306" t="s">
        <v>577</v>
      </c>
      <c r="E98" s="306"/>
      <c r="F98" s="137" t="s">
        <v>1074</v>
      </c>
    </row>
    <row r="99" spans="1:6" ht="51" customHeight="1" x14ac:dyDescent="0.25">
      <c r="A99" s="831" t="s">
        <v>56</v>
      </c>
      <c r="B99" s="306" t="s">
        <v>574</v>
      </c>
      <c r="C99" s="306" t="s">
        <v>574</v>
      </c>
      <c r="D99" s="306" t="s">
        <v>575</v>
      </c>
      <c r="E99" s="306"/>
      <c r="F99" s="137" t="s">
        <v>1063</v>
      </c>
    </row>
    <row r="100" spans="1:6" ht="57.75" customHeight="1" x14ac:dyDescent="0.25">
      <c r="A100" s="831"/>
      <c r="B100" s="306" t="s">
        <v>576</v>
      </c>
      <c r="C100" s="306" t="s">
        <v>576</v>
      </c>
      <c r="D100" s="306" t="s">
        <v>577</v>
      </c>
      <c r="E100" s="306"/>
      <c r="F100" s="137" t="s">
        <v>1064</v>
      </c>
    </row>
    <row r="101" spans="1:6" ht="25.5" customHeight="1" x14ac:dyDescent="0.25">
      <c r="A101" s="831"/>
      <c r="B101" s="311" t="s">
        <v>1065</v>
      </c>
      <c r="C101" s="306" t="s">
        <v>1065</v>
      </c>
      <c r="D101" s="306" t="s">
        <v>1066</v>
      </c>
      <c r="E101" s="306"/>
      <c r="F101" s="137" t="s">
        <v>1067</v>
      </c>
    </row>
    <row r="102" spans="1:6" ht="31.5" x14ac:dyDescent="0.25">
      <c r="A102" s="721" t="s">
        <v>58</v>
      </c>
      <c r="B102" s="306" t="s">
        <v>506</v>
      </c>
      <c r="C102" s="306" t="s">
        <v>506</v>
      </c>
      <c r="D102" s="306" t="s">
        <v>1056</v>
      </c>
      <c r="E102" s="306"/>
      <c r="F102" s="137" t="s">
        <v>1057</v>
      </c>
    </row>
    <row r="103" spans="1:6" ht="53.25" customHeight="1" x14ac:dyDescent="0.25">
      <c r="A103" s="722"/>
      <c r="B103" s="306" t="s">
        <v>401</v>
      </c>
      <c r="C103" s="306" t="s">
        <v>401</v>
      </c>
      <c r="D103" s="306" t="s">
        <v>1058</v>
      </c>
      <c r="E103" s="306"/>
      <c r="F103" s="137" t="s">
        <v>1059</v>
      </c>
    </row>
    <row r="104" spans="1:6" ht="42" customHeight="1" x14ac:dyDescent="0.25">
      <c r="A104" s="831" t="s">
        <v>59</v>
      </c>
      <c r="B104" s="306" t="s">
        <v>574</v>
      </c>
      <c r="C104" s="306" t="s">
        <v>85</v>
      </c>
      <c r="D104" s="306" t="s">
        <v>575</v>
      </c>
      <c r="E104" s="306" t="s">
        <v>85</v>
      </c>
      <c r="F104" s="137" t="s">
        <v>1049</v>
      </c>
    </row>
    <row r="105" spans="1:6" ht="32.25" thickBot="1" x14ac:dyDescent="0.3">
      <c r="A105" s="832"/>
      <c r="B105" s="531" t="s">
        <v>576</v>
      </c>
      <c r="C105" s="531" t="s">
        <v>85</v>
      </c>
      <c r="D105" s="531" t="s">
        <v>577</v>
      </c>
      <c r="E105" s="531" t="s">
        <v>85</v>
      </c>
      <c r="F105" s="137" t="s">
        <v>1050</v>
      </c>
    </row>
    <row r="106" spans="1:6" x14ac:dyDescent="0.25">
      <c r="A106" s="798" t="s">
        <v>96</v>
      </c>
      <c r="B106" s="799"/>
      <c r="C106" s="799"/>
      <c r="D106" s="799"/>
      <c r="E106" s="799"/>
      <c r="F106" s="800"/>
    </row>
    <row r="107" spans="1:6" ht="54.75" customHeight="1" x14ac:dyDescent="0.25">
      <c r="A107" s="831" t="s">
        <v>22</v>
      </c>
      <c r="B107" s="306" t="s">
        <v>401</v>
      </c>
      <c r="C107" s="306" t="s">
        <v>721</v>
      </c>
      <c r="D107" s="306" t="s">
        <v>580</v>
      </c>
      <c r="E107" s="535" t="s">
        <v>583</v>
      </c>
      <c r="F107" s="529" t="s">
        <v>587</v>
      </c>
    </row>
    <row r="108" spans="1:6" ht="39.75" customHeight="1" x14ac:dyDescent="0.25">
      <c r="A108" s="831"/>
      <c r="B108" s="306" t="s">
        <v>576</v>
      </c>
      <c r="C108" s="306" t="s">
        <v>579</v>
      </c>
      <c r="D108" s="306" t="s">
        <v>580</v>
      </c>
      <c r="E108" s="311" t="s">
        <v>584</v>
      </c>
      <c r="F108" s="529" t="s">
        <v>588</v>
      </c>
    </row>
    <row r="109" spans="1:6" ht="100.5" customHeight="1" x14ac:dyDescent="0.25">
      <c r="A109" s="831"/>
      <c r="B109" s="306" t="s">
        <v>387</v>
      </c>
      <c r="C109" s="306" t="s">
        <v>530</v>
      </c>
      <c r="D109" s="306" t="s">
        <v>581</v>
      </c>
      <c r="E109" s="306" t="s">
        <v>585</v>
      </c>
      <c r="F109" s="529" t="s">
        <v>589</v>
      </c>
    </row>
    <row r="110" spans="1:6" ht="55.5" customHeight="1" x14ac:dyDescent="0.25">
      <c r="A110" s="831"/>
      <c r="B110" s="306" t="s">
        <v>383</v>
      </c>
      <c r="C110" s="306" t="s">
        <v>383</v>
      </c>
      <c r="D110" s="306" t="s">
        <v>582</v>
      </c>
      <c r="E110" s="528" t="s">
        <v>586</v>
      </c>
      <c r="F110" s="137" t="s">
        <v>590</v>
      </c>
    </row>
    <row r="111" spans="1:6" ht="79.150000000000006" customHeight="1" x14ac:dyDescent="0.25">
      <c r="A111" s="831" t="s">
        <v>105</v>
      </c>
      <c r="B111" s="306" t="s">
        <v>401</v>
      </c>
      <c r="C111" s="306" t="s">
        <v>721</v>
      </c>
      <c r="D111" s="306" t="s">
        <v>580</v>
      </c>
      <c r="E111" s="535" t="s">
        <v>583</v>
      </c>
      <c r="F111" s="529" t="s">
        <v>587</v>
      </c>
    </row>
    <row r="112" spans="1:6" ht="45.75" customHeight="1" x14ac:dyDescent="0.25">
      <c r="A112" s="831"/>
      <c r="B112" s="306" t="s">
        <v>576</v>
      </c>
      <c r="C112" s="306" t="s">
        <v>579</v>
      </c>
      <c r="D112" s="306" t="s">
        <v>580</v>
      </c>
      <c r="E112" s="311" t="s">
        <v>584</v>
      </c>
      <c r="F112" s="529" t="s">
        <v>588</v>
      </c>
    </row>
    <row r="113" spans="1:6" ht="101.25" customHeight="1" x14ac:dyDescent="0.25">
      <c r="A113" s="831"/>
      <c r="B113" s="306" t="s">
        <v>387</v>
      </c>
      <c r="C113" s="306" t="s">
        <v>530</v>
      </c>
      <c r="D113" s="306" t="s">
        <v>581</v>
      </c>
      <c r="E113" s="306" t="s">
        <v>585</v>
      </c>
      <c r="F113" s="529" t="s">
        <v>589</v>
      </c>
    </row>
    <row r="114" spans="1:6" ht="81" customHeight="1" x14ac:dyDescent="0.25">
      <c r="A114" s="831"/>
      <c r="B114" s="306" t="s">
        <v>383</v>
      </c>
      <c r="C114" s="306" t="s">
        <v>383</v>
      </c>
      <c r="D114" s="306" t="s">
        <v>582</v>
      </c>
      <c r="E114" s="528" t="s">
        <v>586</v>
      </c>
      <c r="F114" s="137" t="s">
        <v>590</v>
      </c>
    </row>
    <row r="115" spans="1:6" ht="55.5" customHeight="1" x14ac:dyDescent="0.25">
      <c r="A115" s="721" t="s">
        <v>36</v>
      </c>
      <c r="B115" s="306" t="s">
        <v>401</v>
      </c>
      <c r="C115" s="306" t="s">
        <v>1004</v>
      </c>
      <c r="D115" s="306" t="s">
        <v>580</v>
      </c>
      <c r="E115" s="535">
        <v>42384</v>
      </c>
      <c r="F115" s="529" t="s">
        <v>1006</v>
      </c>
    </row>
    <row r="116" spans="1:6" ht="48" customHeight="1" x14ac:dyDescent="0.25">
      <c r="A116" s="724"/>
      <c r="B116" s="306" t="s">
        <v>576</v>
      </c>
      <c r="C116" s="306" t="s">
        <v>579</v>
      </c>
      <c r="D116" s="306" t="s">
        <v>580</v>
      </c>
      <c r="E116" s="311" t="s">
        <v>584</v>
      </c>
      <c r="F116" s="529" t="s">
        <v>1027</v>
      </c>
    </row>
    <row r="117" spans="1:6" ht="102.75" customHeight="1" x14ac:dyDescent="0.25">
      <c r="A117" s="722"/>
      <c r="B117" s="306" t="s">
        <v>387</v>
      </c>
      <c r="C117" s="306" t="s">
        <v>530</v>
      </c>
      <c r="D117" s="306" t="s">
        <v>581</v>
      </c>
      <c r="E117" s="306" t="s">
        <v>585</v>
      </c>
      <c r="F117" s="529" t="s">
        <v>1027</v>
      </c>
    </row>
    <row r="118" spans="1:6" ht="54" customHeight="1" x14ac:dyDescent="0.25">
      <c r="A118" s="831" t="s">
        <v>38</v>
      </c>
      <c r="B118" s="306" t="s">
        <v>401</v>
      </c>
      <c r="C118" s="306" t="s">
        <v>1004</v>
      </c>
      <c r="D118" s="306" t="s">
        <v>1005</v>
      </c>
      <c r="E118" s="535">
        <v>42384</v>
      </c>
      <c r="F118" s="529" t="s">
        <v>1006</v>
      </c>
    </row>
    <row r="119" spans="1:6" s="109" customFormat="1" ht="39.75" customHeight="1" x14ac:dyDescent="0.25">
      <c r="A119" s="831"/>
      <c r="B119" s="306" t="s">
        <v>576</v>
      </c>
      <c r="C119" s="306" t="s">
        <v>579</v>
      </c>
      <c r="D119" s="306" t="s">
        <v>580</v>
      </c>
      <c r="E119" s="526">
        <v>42551</v>
      </c>
      <c r="F119" s="529" t="s">
        <v>1007</v>
      </c>
    </row>
    <row r="120" spans="1:6" s="109" customFormat="1" ht="73.5" customHeight="1" x14ac:dyDescent="0.25">
      <c r="A120" s="831"/>
      <c r="B120" s="306" t="s">
        <v>387</v>
      </c>
      <c r="C120" s="306" t="s">
        <v>530</v>
      </c>
      <c r="D120" s="306" t="s">
        <v>581</v>
      </c>
      <c r="E120" s="306" t="s">
        <v>585</v>
      </c>
      <c r="F120" s="529" t="s">
        <v>1008</v>
      </c>
    </row>
    <row r="121" spans="1:6" s="109" customFormat="1" ht="54.75" customHeight="1" thickBot="1" x14ac:dyDescent="0.3">
      <c r="A121" s="832"/>
      <c r="B121" s="306" t="s">
        <v>387</v>
      </c>
      <c r="C121" s="531" t="s">
        <v>1009</v>
      </c>
      <c r="D121" s="306" t="s">
        <v>581</v>
      </c>
      <c r="E121" s="540">
        <v>41527</v>
      </c>
      <c r="F121" s="529" t="s">
        <v>1010</v>
      </c>
    </row>
    <row r="122" spans="1:6" s="109" customFormat="1" ht="34.5" customHeight="1" x14ac:dyDescent="0.25">
      <c r="A122" s="806" t="s">
        <v>97</v>
      </c>
      <c r="B122" s="807"/>
      <c r="C122" s="807"/>
      <c r="D122" s="807"/>
      <c r="E122" s="807"/>
      <c r="F122" s="808"/>
    </row>
    <row r="123" spans="1:6" s="109" customFormat="1" ht="94.5" customHeight="1" x14ac:dyDescent="0.25">
      <c r="A123" s="831" t="s">
        <v>53</v>
      </c>
      <c r="B123" s="306" t="s">
        <v>435</v>
      </c>
      <c r="C123" s="306" t="s">
        <v>500</v>
      </c>
      <c r="D123" s="306" t="s">
        <v>581</v>
      </c>
      <c r="E123" s="136">
        <v>41471</v>
      </c>
      <c r="F123" s="529" t="s">
        <v>600</v>
      </c>
    </row>
    <row r="124" spans="1:6" ht="74.45" customHeight="1" x14ac:dyDescent="0.25">
      <c r="A124" s="831"/>
      <c r="B124" s="306" t="s">
        <v>433</v>
      </c>
      <c r="C124" s="306" t="s">
        <v>591</v>
      </c>
      <c r="D124" s="306" t="s">
        <v>580</v>
      </c>
      <c r="E124" s="136">
        <v>41788</v>
      </c>
      <c r="F124" s="529" t="s">
        <v>592</v>
      </c>
    </row>
    <row r="125" spans="1:6" ht="100.5" customHeight="1" x14ac:dyDescent="0.25">
      <c r="A125" s="831"/>
      <c r="B125" s="306" t="s">
        <v>506</v>
      </c>
      <c r="C125" s="306" t="s">
        <v>733</v>
      </c>
      <c r="D125" s="306" t="s">
        <v>577</v>
      </c>
      <c r="E125" s="541" t="s">
        <v>593</v>
      </c>
      <c r="F125" s="529" t="s">
        <v>594</v>
      </c>
    </row>
    <row r="126" spans="1:6" ht="58.5" customHeight="1" x14ac:dyDescent="0.25">
      <c r="A126" s="831"/>
      <c r="B126" s="306" t="s">
        <v>399</v>
      </c>
      <c r="C126" s="306" t="s">
        <v>731</v>
      </c>
      <c r="D126" s="306" t="s">
        <v>598</v>
      </c>
      <c r="E126" s="542">
        <v>40840</v>
      </c>
      <c r="F126" s="529" t="s">
        <v>732</v>
      </c>
    </row>
    <row r="127" spans="1:6" ht="59.25" customHeight="1" x14ac:dyDescent="0.25">
      <c r="A127" s="831"/>
      <c r="B127" s="306" t="s">
        <v>364</v>
      </c>
      <c r="C127" s="306" t="s">
        <v>595</v>
      </c>
      <c r="D127" s="306" t="s">
        <v>582</v>
      </c>
      <c r="E127" s="136">
        <v>40878</v>
      </c>
      <c r="F127" s="529" t="s">
        <v>596</v>
      </c>
    </row>
    <row r="128" spans="1:6" ht="84.75" customHeight="1" x14ac:dyDescent="0.25">
      <c r="A128" s="721" t="s">
        <v>55</v>
      </c>
      <c r="B128" s="306" t="s">
        <v>607</v>
      </c>
      <c r="C128" s="306" t="s">
        <v>963</v>
      </c>
      <c r="D128" s="306" t="s">
        <v>964</v>
      </c>
      <c r="E128" s="526" t="s">
        <v>965</v>
      </c>
      <c r="F128" s="527" t="s">
        <v>736</v>
      </c>
    </row>
    <row r="129" spans="1:6" s="109" customFormat="1" ht="102" customHeight="1" x14ac:dyDescent="0.25">
      <c r="A129" s="724"/>
      <c r="B129" s="306" t="s">
        <v>497</v>
      </c>
      <c r="C129" s="306" t="s">
        <v>967</v>
      </c>
      <c r="D129" s="306" t="s">
        <v>968</v>
      </c>
      <c r="E129" s="526">
        <v>42528</v>
      </c>
      <c r="F129" s="527" t="s">
        <v>969</v>
      </c>
    </row>
    <row r="130" spans="1:6" s="109" customFormat="1" ht="69" customHeight="1" x14ac:dyDescent="0.25">
      <c r="A130" s="722"/>
      <c r="B130" s="306" t="s">
        <v>506</v>
      </c>
      <c r="C130" s="306" t="s">
        <v>737</v>
      </c>
      <c r="D130" s="306" t="s">
        <v>738</v>
      </c>
      <c r="E130" s="136">
        <v>41460</v>
      </c>
      <c r="F130" s="137" t="s">
        <v>966</v>
      </c>
    </row>
    <row r="131" spans="1:6" s="109" customFormat="1" ht="60.75" customHeight="1" x14ac:dyDescent="0.25">
      <c r="A131" s="543" t="s">
        <v>265</v>
      </c>
      <c r="B131" s="306" t="s">
        <v>742</v>
      </c>
      <c r="C131" s="306" t="s">
        <v>1237</v>
      </c>
      <c r="D131" s="306" t="s">
        <v>744</v>
      </c>
      <c r="E131" s="306">
        <v>42374</v>
      </c>
      <c r="F131" s="529" t="s">
        <v>1238</v>
      </c>
    </row>
    <row r="132" spans="1:6" s="109" customFormat="1" ht="27" customHeight="1" x14ac:dyDescent="0.25">
      <c r="A132" s="831" t="s">
        <v>60</v>
      </c>
      <c r="B132" s="306" t="s">
        <v>399</v>
      </c>
      <c r="C132" s="306" t="s">
        <v>1225</v>
      </c>
      <c r="D132" s="306" t="s">
        <v>598</v>
      </c>
      <c r="E132" s="136">
        <v>40932</v>
      </c>
      <c r="F132" s="137" t="s">
        <v>1226</v>
      </c>
    </row>
    <row r="133" spans="1:6" ht="53.25" customHeight="1" x14ac:dyDescent="0.25">
      <c r="A133" s="831"/>
      <c r="B133" s="306" t="s">
        <v>741</v>
      </c>
      <c r="C133" s="306" t="s">
        <v>741</v>
      </c>
      <c r="D133" s="306" t="s">
        <v>1227</v>
      </c>
      <c r="E133" s="136">
        <v>41298</v>
      </c>
      <c r="F133" s="529" t="s">
        <v>599</v>
      </c>
    </row>
    <row r="134" spans="1:6" ht="68.25" customHeight="1" x14ac:dyDescent="0.25">
      <c r="A134" s="721"/>
      <c r="B134" s="331" t="s">
        <v>433</v>
      </c>
      <c r="C134" s="331" t="s">
        <v>1228</v>
      </c>
      <c r="D134" s="331" t="s">
        <v>743</v>
      </c>
      <c r="E134" s="537">
        <v>42474</v>
      </c>
      <c r="F134" s="538" t="s">
        <v>1229</v>
      </c>
    </row>
    <row r="135" spans="1:6" ht="37.5" customHeight="1" thickBot="1" x14ac:dyDescent="0.3">
      <c r="A135" s="832"/>
      <c r="B135" s="531" t="s">
        <v>735</v>
      </c>
      <c r="C135" s="531" t="s">
        <v>1230</v>
      </c>
      <c r="D135" s="531" t="s">
        <v>744</v>
      </c>
      <c r="E135" s="532">
        <v>41474</v>
      </c>
      <c r="F135" s="533" t="s">
        <v>1231</v>
      </c>
    </row>
    <row r="136" spans="1:6" ht="33" customHeight="1" x14ac:dyDescent="0.25">
      <c r="A136" s="806" t="s">
        <v>94</v>
      </c>
      <c r="B136" s="807"/>
      <c r="C136" s="807"/>
      <c r="D136" s="807"/>
      <c r="E136" s="807"/>
      <c r="F136" s="808"/>
    </row>
    <row r="137" spans="1:6" ht="46.5" customHeight="1" x14ac:dyDescent="0.25">
      <c r="A137" s="831" t="s">
        <v>61</v>
      </c>
      <c r="B137" s="306" t="s">
        <v>441</v>
      </c>
      <c r="C137" s="306" t="s">
        <v>603</v>
      </c>
      <c r="D137" s="306" t="s">
        <v>601</v>
      </c>
      <c r="E137" s="136">
        <v>41603</v>
      </c>
      <c r="F137" s="137" t="s">
        <v>748</v>
      </c>
    </row>
    <row r="138" spans="1:6" ht="54.75" customHeight="1" x14ac:dyDescent="0.25">
      <c r="A138" s="831"/>
      <c r="B138" s="306" t="s">
        <v>433</v>
      </c>
      <c r="C138" s="306" t="s">
        <v>604</v>
      </c>
      <c r="D138" s="306" t="s">
        <v>602</v>
      </c>
      <c r="E138" s="136">
        <v>41983</v>
      </c>
      <c r="F138" s="527" t="s">
        <v>749</v>
      </c>
    </row>
    <row r="139" spans="1:6" ht="82.5" customHeight="1" x14ac:dyDescent="0.25">
      <c r="A139" s="721" t="s">
        <v>62</v>
      </c>
      <c r="B139" s="306" t="s">
        <v>1249</v>
      </c>
      <c r="C139" s="306" t="s">
        <v>1249</v>
      </c>
      <c r="D139" s="306" t="s">
        <v>605</v>
      </c>
      <c r="E139" s="136">
        <v>41549</v>
      </c>
      <c r="F139" s="529">
        <v>42735</v>
      </c>
    </row>
    <row r="140" spans="1:6" ht="51" customHeight="1" x14ac:dyDescent="0.25">
      <c r="A140" s="724"/>
      <c r="B140" s="306" t="s">
        <v>606</v>
      </c>
      <c r="C140" s="306" t="s">
        <v>1250</v>
      </c>
      <c r="D140" s="306" t="s">
        <v>1251</v>
      </c>
      <c r="E140" s="136">
        <v>41374</v>
      </c>
      <c r="F140" s="529">
        <v>42735</v>
      </c>
    </row>
    <row r="141" spans="1:6" x14ac:dyDescent="0.25">
      <c r="A141" s="724"/>
      <c r="B141" s="306" t="s">
        <v>426</v>
      </c>
      <c r="C141" s="306" t="s">
        <v>426</v>
      </c>
      <c r="D141" s="306" t="s">
        <v>605</v>
      </c>
      <c r="E141" s="136">
        <v>41549</v>
      </c>
      <c r="F141" s="529">
        <v>42735</v>
      </c>
    </row>
    <row r="142" spans="1:6" ht="61.5" customHeight="1" x14ac:dyDescent="0.25">
      <c r="A142" s="722"/>
      <c r="B142" s="306" t="s">
        <v>401</v>
      </c>
      <c r="C142" s="306" t="s">
        <v>1252</v>
      </c>
      <c r="D142" s="306" t="s">
        <v>605</v>
      </c>
      <c r="E142" s="136" t="s">
        <v>718</v>
      </c>
      <c r="F142" s="529">
        <v>42735</v>
      </c>
    </row>
    <row r="143" spans="1:6" ht="47.25" x14ac:dyDescent="0.25">
      <c r="A143" s="80" t="s">
        <v>63</v>
      </c>
      <c r="B143" s="306" t="s">
        <v>952</v>
      </c>
      <c r="C143" s="306" t="s">
        <v>950</v>
      </c>
      <c r="D143" s="306" t="s">
        <v>520</v>
      </c>
      <c r="E143" s="136">
        <v>41617</v>
      </c>
      <c r="F143" s="137" t="s">
        <v>951</v>
      </c>
    </row>
    <row r="144" spans="1:6" ht="42.6" customHeight="1" x14ac:dyDescent="0.25">
      <c r="A144" s="831" t="s">
        <v>65</v>
      </c>
      <c r="B144" s="306" t="s">
        <v>606</v>
      </c>
      <c r="C144" s="306" t="s">
        <v>608</v>
      </c>
      <c r="D144" s="306" t="s">
        <v>616</v>
      </c>
      <c r="E144" s="306" t="s">
        <v>609</v>
      </c>
      <c r="F144" s="137" t="s">
        <v>610</v>
      </c>
    </row>
    <row r="145" spans="1:6" ht="39" customHeight="1" x14ac:dyDescent="0.25">
      <c r="A145" s="831"/>
      <c r="B145" s="306" t="s">
        <v>506</v>
      </c>
      <c r="C145" s="306" t="s">
        <v>611</v>
      </c>
      <c r="D145" s="306" t="s">
        <v>947</v>
      </c>
      <c r="E145" s="306" t="s">
        <v>612</v>
      </c>
      <c r="F145" s="137" t="s">
        <v>613</v>
      </c>
    </row>
    <row r="146" spans="1:6" ht="22.5" customHeight="1" x14ac:dyDescent="0.25">
      <c r="A146" s="831"/>
      <c r="B146" s="306" t="s">
        <v>497</v>
      </c>
      <c r="C146" s="306" t="s">
        <v>614</v>
      </c>
      <c r="D146" s="306" t="s">
        <v>602</v>
      </c>
      <c r="E146" s="306" t="s">
        <v>615</v>
      </c>
      <c r="F146" s="137" t="s">
        <v>752</v>
      </c>
    </row>
    <row r="147" spans="1:6" ht="31.5" x14ac:dyDescent="0.25">
      <c r="A147" s="831" t="s">
        <v>64</v>
      </c>
      <c r="B147" s="306" t="s">
        <v>506</v>
      </c>
      <c r="C147" s="306" t="s">
        <v>579</v>
      </c>
      <c r="D147" s="306" t="s">
        <v>520</v>
      </c>
      <c r="E147" s="136">
        <v>41670</v>
      </c>
      <c r="F147" s="137" t="s">
        <v>618</v>
      </c>
    </row>
    <row r="148" spans="1:6" s="109" customFormat="1" ht="33" customHeight="1" x14ac:dyDescent="0.25">
      <c r="A148" s="831"/>
      <c r="B148" s="311" t="s">
        <v>643</v>
      </c>
      <c r="C148" s="306" t="s">
        <v>617</v>
      </c>
      <c r="D148" s="306" t="s">
        <v>602</v>
      </c>
      <c r="E148" s="136">
        <v>42004</v>
      </c>
      <c r="F148" s="137" t="s">
        <v>618</v>
      </c>
    </row>
    <row r="149" spans="1:6" s="109" customFormat="1" ht="37.5" customHeight="1" x14ac:dyDescent="0.25">
      <c r="A149" s="721" t="s">
        <v>86</v>
      </c>
      <c r="B149" s="311" t="s">
        <v>401</v>
      </c>
      <c r="C149" s="306" t="s">
        <v>935</v>
      </c>
      <c r="D149" s="306" t="s">
        <v>936</v>
      </c>
      <c r="E149" s="136">
        <v>42431</v>
      </c>
      <c r="F149" s="137" t="s">
        <v>937</v>
      </c>
    </row>
    <row r="150" spans="1:6" s="109" customFormat="1" ht="32.25" thickBot="1" x14ac:dyDescent="0.3">
      <c r="A150" s="723"/>
      <c r="B150" s="306" t="s">
        <v>755</v>
      </c>
      <c r="C150" s="306" t="s">
        <v>603</v>
      </c>
      <c r="D150" s="306" t="s">
        <v>756</v>
      </c>
      <c r="E150" s="136">
        <v>41473</v>
      </c>
      <c r="F150" s="544" t="s">
        <v>934</v>
      </c>
    </row>
    <row r="151" spans="1:6" s="109" customFormat="1" ht="35.25" customHeight="1" x14ac:dyDescent="0.25">
      <c r="A151" s="806" t="s">
        <v>95</v>
      </c>
      <c r="B151" s="807"/>
      <c r="C151" s="807"/>
      <c r="D151" s="807"/>
      <c r="E151" s="807"/>
      <c r="F151" s="808"/>
    </row>
    <row r="152" spans="1:6" ht="85.15" customHeight="1" x14ac:dyDescent="0.25">
      <c r="A152" s="721" t="s">
        <v>67</v>
      </c>
      <c r="B152" s="306" t="s">
        <v>620</v>
      </c>
      <c r="C152" s="306" t="s">
        <v>464</v>
      </c>
      <c r="D152" s="306" t="s">
        <v>622</v>
      </c>
      <c r="E152" s="306" t="s">
        <v>85</v>
      </c>
      <c r="F152" s="529" t="s">
        <v>757</v>
      </c>
    </row>
    <row r="153" spans="1:6" ht="54" customHeight="1" x14ac:dyDescent="0.25">
      <c r="A153" s="724"/>
      <c r="B153" s="306" t="s">
        <v>621</v>
      </c>
      <c r="C153" s="306" t="s">
        <v>621</v>
      </c>
      <c r="D153" s="306" t="s">
        <v>520</v>
      </c>
      <c r="E153" s="136">
        <v>41855</v>
      </c>
      <c r="F153" s="529">
        <v>41157</v>
      </c>
    </row>
    <row r="154" spans="1:6" x14ac:dyDescent="0.25">
      <c r="A154" s="724"/>
      <c r="B154" s="306" t="s">
        <v>466</v>
      </c>
      <c r="C154" s="306" t="s">
        <v>466</v>
      </c>
      <c r="D154" s="306" t="s">
        <v>581</v>
      </c>
      <c r="E154" s="306" t="s">
        <v>85</v>
      </c>
      <c r="F154" s="529">
        <v>41388</v>
      </c>
    </row>
    <row r="155" spans="1:6" ht="27" customHeight="1" x14ac:dyDescent="0.25">
      <c r="A155" s="724"/>
      <c r="B155" s="306" t="s">
        <v>699</v>
      </c>
      <c r="C155" s="306" t="s">
        <v>699</v>
      </c>
      <c r="D155" s="306" t="s">
        <v>622</v>
      </c>
      <c r="E155" s="306"/>
      <c r="F155" s="529">
        <v>42171</v>
      </c>
    </row>
    <row r="156" spans="1:6" ht="31.5" x14ac:dyDescent="0.25">
      <c r="A156" s="722"/>
      <c r="B156" s="306" t="s">
        <v>619</v>
      </c>
      <c r="C156" s="306" t="s">
        <v>619</v>
      </c>
      <c r="D156" s="306" t="s">
        <v>622</v>
      </c>
      <c r="E156" s="306" t="s">
        <v>85</v>
      </c>
      <c r="F156" s="529">
        <v>41393</v>
      </c>
    </row>
    <row r="157" spans="1:6" ht="44.25" customHeight="1" x14ac:dyDescent="0.25">
      <c r="A157" s="831" t="s">
        <v>68</v>
      </c>
      <c r="B157" s="306" t="s">
        <v>606</v>
      </c>
      <c r="C157" s="306" t="s">
        <v>440</v>
      </c>
      <c r="D157" s="306" t="s">
        <v>598</v>
      </c>
      <c r="E157" s="136">
        <v>40858</v>
      </c>
      <c r="F157" s="529" t="s">
        <v>718</v>
      </c>
    </row>
    <row r="158" spans="1:6" ht="39" customHeight="1" x14ac:dyDescent="0.25">
      <c r="A158" s="831"/>
      <c r="B158" s="306" t="s">
        <v>506</v>
      </c>
      <c r="C158" s="306" t="s">
        <v>623</v>
      </c>
      <c r="D158" s="306" t="s">
        <v>520</v>
      </c>
      <c r="E158" s="136">
        <v>41555</v>
      </c>
      <c r="F158" s="529" t="s">
        <v>85</v>
      </c>
    </row>
    <row r="159" spans="1:6" ht="23.25" customHeight="1" x14ac:dyDescent="0.25">
      <c r="A159" s="831"/>
      <c r="B159" s="311" t="s">
        <v>643</v>
      </c>
      <c r="C159" s="306" t="s">
        <v>931</v>
      </c>
      <c r="D159" s="306" t="s">
        <v>602</v>
      </c>
      <c r="E159" s="136">
        <v>42422</v>
      </c>
      <c r="F159" s="529" t="s">
        <v>85</v>
      </c>
    </row>
    <row r="160" spans="1:6" ht="38.25" customHeight="1" x14ac:dyDescent="0.25">
      <c r="A160" s="831" t="s">
        <v>69</v>
      </c>
      <c r="B160" s="306" t="s">
        <v>506</v>
      </c>
      <c r="C160" s="306" t="s">
        <v>603</v>
      </c>
      <c r="D160" s="306" t="s">
        <v>520</v>
      </c>
      <c r="E160" s="306" t="s">
        <v>624</v>
      </c>
      <c r="F160" s="529">
        <v>41670</v>
      </c>
    </row>
    <row r="161" spans="1:6" ht="36.75" customHeight="1" x14ac:dyDescent="0.25">
      <c r="A161" s="831"/>
      <c r="B161" s="306" t="s">
        <v>497</v>
      </c>
      <c r="C161" s="306" t="s">
        <v>627</v>
      </c>
      <c r="D161" s="306" t="s">
        <v>625</v>
      </c>
      <c r="E161" s="306" t="s">
        <v>626</v>
      </c>
      <c r="F161" s="529">
        <v>41860</v>
      </c>
    </row>
    <row r="162" spans="1:6" ht="28.5" customHeight="1" x14ac:dyDescent="0.25">
      <c r="A162" s="831" t="s">
        <v>70</v>
      </c>
      <c r="B162" s="306" t="s">
        <v>763</v>
      </c>
      <c r="C162" s="306" t="s">
        <v>360</v>
      </c>
      <c r="D162" s="306" t="s">
        <v>156</v>
      </c>
      <c r="E162" s="306" t="s">
        <v>34</v>
      </c>
      <c r="F162" s="529" t="s">
        <v>911</v>
      </c>
    </row>
    <row r="163" spans="1:6" ht="39" customHeight="1" x14ac:dyDescent="0.25">
      <c r="A163" s="831"/>
      <c r="B163" s="306" t="s">
        <v>763</v>
      </c>
      <c r="C163" s="306" t="s">
        <v>399</v>
      </c>
      <c r="D163" s="306" t="s">
        <v>629</v>
      </c>
      <c r="E163" s="306" t="s">
        <v>34</v>
      </c>
      <c r="F163" s="137" t="s">
        <v>631</v>
      </c>
    </row>
    <row r="164" spans="1:6" ht="26.25" customHeight="1" x14ac:dyDescent="0.25">
      <c r="A164" s="831"/>
      <c r="B164" s="311" t="s">
        <v>763</v>
      </c>
      <c r="C164" s="306" t="s">
        <v>628</v>
      </c>
      <c r="D164" s="306" t="s">
        <v>520</v>
      </c>
      <c r="E164" s="306" t="s">
        <v>34</v>
      </c>
      <c r="F164" s="137" t="s">
        <v>912</v>
      </c>
    </row>
    <row r="165" spans="1:6" x14ac:dyDescent="0.25">
      <c r="A165" s="831"/>
      <c r="B165" s="306" t="s">
        <v>763</v>
      </c>
      <c r="C165" s="306" t="s">
        <v>383</v>
      </c>
      <c r="D165" s="306" t="s">
        <v>630</v>
      </c>
      <c r="E165" s="306" t="s">
        <v>34</v>
      </c>
      <c r="F165" s="137" t="s">
        <v>913</v>
      </c>
    </row>
    <row r="166" spans="1:6" x14ac:dyDescent="0.25">
      <c r="A166" s="831"/>
      <c r="B166" s="306" t="s">
        <v>763</v>
      </c>
      <c r="C166" s="306" t="s">
        <v>440</v>
      </c>
      <c r="D166" s="306" t="s">
        <v>764</v>
      </c>
      <c r="E166" s="306" t="s">
        <v>34</v>
      </c>
      <c r="F166" s="137" t="s">
        <v>914</v>
      </c>
    </row>
    <row r="167" spans="1:6" ht="47.45" customHeight="1" x14ac:dyDescent="0.25">
      <c r="A167" s="831"/>
      <c r="B167" s="306" t="s">
        <v>763</v>
      </c>
      <c r="C167" s="306" t="s">
        <v>909</v>
      </c>
      <c r="D167" s="306" t="s">
        <v>910</v>
      </c>
      <c r="E167" s="306" t="s">
        <v>34</v>
      </c>
      <c r="F167" s="529" t="s">
        <v>913</v>
      </c>
    </row>
    <row r="168" spans="1:6" ht="51" customHeight="1" x14ac:dyDescent="0.25">
      <c r="A168" s="831" t="s">
        <v>71</v>
      </c>
      <c r="B168" s="306" t="s">
        <v>635</v>
      </c>
      <c r="C168" s="306" t="s">
        <v>768</v>
      </c>
      <c r="D168" s="306" t="s">
        <v>769</v>
      </c>
      <c r="E168" s="136">
        <v>38658</v>
      </c>
      <c r="F168" s="137" t="s">
        <v>636</v>
      </c>
    </row>
    <row r="169" spans="1:6" ht="52.9" customHeight="1" x14ac:dyDescent="0.25">
      <c r="A169" s="831"/>
      <c r="B169" s="306" t="s">
        <v>770</v>
      </c>
      <c r="C169" s="306" t="s">
        <v>771</v>
      </c>
      <c r="D169" s="306" t="s">
        <v>772</v>
      </c>
      <c r="E169" s="136">
        <v>40968</v>
      </c>
      <c r="F169" s="529">
        <v>41639</v>
      </c>
    </row>
    <row r="170" spans="1:6" ht="97.9" customHeight="1" x14ac:dyDescent="0.25">
      <c r="A170" s="831"/>
      <c r="B170" s="306" t="s">
        <v>773</v>
      </c>
      <c r="C170" s="306" t="s">
        <v>774</v>
      </c>
      <c r="D170" s="306" t="s">
        <v>903</v>
      </c>
      <c r="E170" s="136">
        <v>41348</v>
      </c>
      <c r="F170" s="529">
        <v>42369</v>
      </c>
    </row>
    <row r="171" spans="1:6" ht="58.9" customHeight="1" x14ac:dyDescent="0.25">
      <c r="A171" s="831"/>
      <c r="B171" s="306" t="s">
        <v>775</v>
      </c>
      <c r="C171" s="306" t="s">
        <v>776</v>
      </c>
      <c r="D171" s="306" t="s">
        <v>903</v>
      </c>
      <c r="E171" s="136">
        <v>41365</v>
      </c>
      <c r="F171" s="529">
        <v>42369</v>
      </c>
    </row>
    <row r="172" spans="1:6" ht="77.45" customHeight="1" x14ac:dyDescent="0.25">
      <c r="A172" s="721" t="s">
        <v>72</v>
      </c>
      <c r="B172" s="306" t="s">
        <v>510</v>
      </c>
      <c r="C172" s="306" t="s">
        <v>637</v>
      </c>
      <c r="D172" s="306" t="s">
        <v>520</v>
      </c>
      <c r="E172" s="136">
        <v>41507</v>
      </c>
      <c r="F172" s="137" t="s">
        <v>887</v>
      </c>
    </row>
    <row r="173" spans="1:6" ht="63" x14ac:dyDescent="0.25">
      <c r="A173" s="722"/>
      <c r="B173" s="306" t="s">
        <v>884</v>
      </c>
      <c r="C173" s="306" t="s">
        <v>885</v>
      </c>
      <c r="D173" s="306" t="s">
        <v>886</v>
      </c>
      <c r="E173" s="136">
        <v>42479</v>
      </c>
      <c r="F173" s="137" t="s">
        <v>888</v>
      </c>
    </row>
    <row r="174" spans="1:6" x14ac:dyDescent="0.25">
      <c r="A174" s="721" t="s">
        <v>73</v>
      </c>
      <c r="B174" s="306" t="s">
        <v>781</v>
      </c>
      <c r="C174" s="306" t="s">
        <v>782</v>
      </c>
      <c r="D174" s="306" t="s">
        <v>783</v>
      </c>
      <c r="E174" s="136">
        <v>42303</v>
      </c>
      <c r="F174" s="137" t="s">
        <v>818</v>
      </c>
    </row>
    <row r="175" spans="1:6" ht="52.15" customHeight="1" x14ac:dyDescent="0.25">
      <c r="A175" s="724"/>
      <c r="B175" s="306" t="s">
        <v>784</v>
      </c>
      <c r="C175" s="306" t="s">
        <v>366</v>
      </c>
      <c r="D175" s="306" t="s">
        <v>785</v>
      </c>
      <c r="E175" s="136">
        <v>42255</v>
      </c>
      <c r="F175" s="137" t="s">
        <v>817</v>
      </c>
    </row>
    <row r="176" spans="1:6" ht="51" customHeight="1" x14ac:dyDescent="0.25">
      <c r="A176" s="724"/>
      <c r="B176" s="311" t="s">
        <v>742</v>
      </c>
      <c r="C176" s="306" t="s">
        <v>786</v>
      </c>
      <c r="D176" s="306" t="s">
        <v>625</v>
      </c>
      <c r="E176" s="136">
        <v>41639</v>
      </c>
      <c r="F176" s="529">
        <v>41654</v>
      </c>
    </row>
    <row r="177" spans="1:6" ht="94.5" x14ac:dyDescent="0.25">
      <c r="A177" s="724"/>
      <c r="B177" s="311" t="s">
        <v>742</v>
      </c>
      <c r="C177" s="306" t="s">
        <v>812</v>
      </c>
      <c r="D177" s="306" t="s">
        <v>625</v>
      </c>
      <c r="E177" s="136">
        <v>42255</v>
      </c>
      <c r="F177" s="137" t="s">
        <v>816</v>
      </c>
    </row>
    <row r="178" spans="1:6" ht="47.25" x14ac:dyDescent="0.25">
      <c r="A178" s="724"/>
      <c r="B178" s="306" t="s">
        <v>435</v>
      </c>
      <c r="C178" s="306" t="s">
        <v>813</v>
      </c>
      <c r="D178" s="306" t="s">
        <v>531</v>
      </c>
      <c r="E178" s="136">
        <v>42144</v>
      </c>
      <c r="F178" s="137" t="s">
        <v>815</v>
      </c>
    </row>
    <row r="179" spans="1:6" ht="31.5" x14ac:dyDescent="0.25">
      <c r="A179" s="722"/>
      <c r="B179" s="311" t="s">
        <v>441</v>
      </c>
      <c r="C179" s="306" t="s">
        <v>522</v>
      </c>
      <c r="D179" s="306" t="s">
        <v>520</v>
      </c>
      <c r="E179" s="136">
        <v>41639</v>
      </c>
      <c r="F179" s="137" t="s">
        <v>814</v>
      </c>
    </row>
    <row r="180" spans="1:6" ht="30" x14ac:dyDescent="0.25">
      <c r="A180" s="831" t="s">
        <v>74</v>
      </c>
      <c r="B180" s="545" t="s">
        <v>506</v>
      </c>
      <c r="C180" s="545" t="s">
        <v>506</v>
      </c>
      <c r="D180" s="546" t="s">
        <v>842</v>
      </c>
      <c r="E180" s="545" t="s">
        <v>597</v>
      </c>
      <c r="F180" s="547" t="s">
        <v>838</v>
      </c>
    </row>
    <row r="181" spans="1:6" x14ac:dyDescent="0.25">
      <c r="A181" s="831"/>
      <c r="B181" s="545" t="s">
        <v>643</v>
      </c>
      <c r="C181" s="545" t="s">
        <v>643</v>
      </c>
      <c r="D181" s="546" t="s">
        <v>842</v>
      </c>
      <c r="E181" s="545" t="s">
        <v>843</v>
      </c>
      <c r="F181" s="548" t="s">
        <v>839</v>
      </c>
    </row>
    <row r="182" spans="1:6" ht="47.25" x14ac:dyDescent="0.25">
      <c r="A182" s="831"/>
      <c r="B182" s="546" t="s">
        <v>644</v>
      </c>
      <c r="C182" s="546" t="s">
        <v>644</v>
      </c>
      <c r="D182" s="546" t="s">
        <v>844</v>
      </c>
      <c r="E182" s="549" t="s">
        <v>845</v>
      </c>
      <c r="F182" s="550" t="s">
        <v>837</v>
      </c>
    </row>
    <row r="183" spans="1:6" ht="48" thickBot="1" x14ac:dyDescent="0.3">
      <c r="A183" s="832"/>
      <c r="B183" s="551" t="s">
        <v>478</v>
      </c>
      <c r="C183" s="551" t="s">
        <v>478</v>
      </c>
      <c r="D183" s="551" t="s">
        <v>844</v>
      </c>
      <c r="E183" s="552" t="s">
        <v>846</v>
      </c>
      <c r="F183" s="553" t="s">
        <v>837</v>
      </c>
    </row>
    <row r="186" spans="1:6" x14ac:dyDescent="0.25">
      <c r="A186" s="67" t="s">
        <v>646</v>
      </c>
    </row>
  </sheetData>
  <mergeCells count="68">
    <mergeCell ref="A123:A127"/>
    <mergeCell ref="A118:A121"/>
    <mergeCell ref="A115:A117"/>
    <mergeCell ref="A107:A110"/>
    <mergeCell ref="A111:A114"/>
    <mergeCell ref="A104:A105"/>
    <mergeCell ref="A106:F106"/>
    <mergeCell ref="A122:F122"/>
    <mergeCell ref="A31:A32"/>
    <mergeCell ref="A23:A24"/>
    <mergeCell ref="A102:A103"/>
    <mergeCell ref="A45:A47"/>
    <mergeCell ref="A54:A55"/>
    <mergeCell ref="A27:A30"/>
    <mergeCell ref="A43:A44"/>
    <mergeCell ref="A65:A67"/>
    <mergeCell ref="A79:A80"/>
    <mergeCell ref="A40:A42"/>
    <mergeCell ref="A38:A39"/>
    <mergeCell ref="A91:A92"/>
    <mergeCell ref="A74:F74"/>
    <mergeCell ref="A157:A159"/>
    <mergeCell ref="A137:A138"/>
    <mergeCell ref="A144:A146"/>
    <mergeCell ref="A147:A148"/>
    <mergeCell ref="A151:F151"/>
    <mergeCell ref="A149:A150"/>
    <mergeCell ref="A152:A156"/>
    <mergeCell ref="A139:A142"/>
    <mergeCell ref="A180:A183"/>
    <mergeCell ref="A160:A161"/>
    <mergeCell ref="A162:A167"/>
    <mergeCell ref="A168:A171"/>
    <mergeCell ref="A174:A179"/>
    <mergeCell ref="A172:A173"/>
    <mergeCell ref="A136:F136"/>
    <mergeCell ref="A8:A9"/>
    <mergeCell ref="A93:A94"/>
    <mergeCell ref="A95:A96"/>
    <mergeCell ref="A97:A98"/>
    <mergeCell ref="A99:A101"/>
    <mergeCell ref="A68:A70"/>
    <mergeCell ref="A71:A73"/>
    <mergeCell ref="A75:A78"/>
    <mergeCell ref="A37:F37"/>
    <mergeCell ref="A58:F58"/>
    <mergeCell ref="A59:A61"/>
    <mergeCell ref="A132:A135"/>
    <mergeCell ref="A48:A53"/>
    <mergeCell ref="A128:A130"/>
    <mergeCell ref="B21:F21"/>
    <mergeCell ref="A90:F90"/>
    <mergeCell ref="A25:A26"/>
    <mergeCell ref="A35:A36"/>
    <mergeCell ref="A33:A34"/>
    <mergeCell ref="A81:A83"/>
    <mergeCell ref="A62:A64"/>
    <mergeCell ref="A56:A57"/>
    <mergeCell ref="A12:A17"/>
    <mergeCell ref="A1:F1"/>
    <mergeCell ref="A84:A85"/>
    <mergeCell ref="A88:A89"/>
    <mergeCell ref="A86:A87"/>
    <mergeCell ref="A5:A7"/>
    <mergeCell ref="A10:A11"/>
    <mergeCell ref="A4:F4"/>
    <mergeCell ref="A18:A19"/>
    <mergeCell ref="A22:F2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5"/>
  <sheetViews>
    <sheetView tabSelected="1" zoomScale="70" zoomScaleNormal="70" workbookViewId="0">
      <selection activeCell="E23" sqref="E23"/>
    </sheetView>
  </sheetViews>
  <sheetFormatPr defaultRowHeight="15.75" x14ac:dyDescent="0.25"/>
  <cols>
    <col min="1" max="1" width="21" customWidth="1"/>
    <col min="2" max="2" width="16.25" customWidth="1"/>
    <col min="3" max="3" width="17.25" customWidth="1"/>
    <col min="4" max="4" width="17.75" customWidth="1"/>
    <col min="5" max="5" width="24" customWidth="1"/>
    <col min="6" max="6" width="19.75" customWidth="1"/>
    <col min="7" max="7" width="13.125" customWidth="1"/>
    <col min="8" max="8" width="15.25" customWidth="1"/>
    <col min="9" max="9" width="18.125" customWidth="1"/>
    <col min="10" max="10" width="15.125" customWidth="1"/>
    <col min="11" max="11" width="18.375" customWidth="1"/>
  </cols>
  <sheetData>
    <row r="1" spans="1:11" ht="25.5" customHeight="1" x14ac:dyDescent="0.25">
      <c r="A1" s="665" t="s">
        <v>0</v>
      </c>
      <c r="B1" s="665"/>
      <c r="C1" s="665"/>
      <c r="D1" s="665"/>
      <c r="E1" s="665"/>
      <c r="F1" s="665"/>
      <c r="G1" s="665"/>
      <c r="H1" s="665"/>
      <c r="I1" s="665"/>
      <c r="J1" s="665"/>
      <c r="K1" s="665"/>
    </row>
    <row r="2" spans="1:11" ht="22.5" customHeight="1" thickBot="1" x14ac:dyDescent="0.3">
      <c r="A2" s="1"/>
      <c r="B2" s="1"/>
      <c r="C2" s="1"/>
      <c r="D2" s="1"/>
      <c r="E2" s="1"/>
      <c r="F2" s="1"/>
      <c r="G2" s="2"/>
      <c r="H2" s="1"/>
      <c r="I2" s="1"/>
      <c r="J2" s="1"/>
      <c r="K2" s="1"/>
    </row>
    <row r="3" spans="1:11" ht="24.75" customHeight="1" x14ac:dyDescent="0.25">
      <c r="A3" s="647" t="s">
        <v>1</v>
      </c>
      <c r="B3" s="649" t="s">
        <v>2</v>
      </c>
      <c r="C3" s="650"/>
      <c r="D3" s="650"/>
      <c r="E3" s="650"/>
      <c r="F3" s="650"/>
      <c r="G3" s="667" t="s">
        <v>3</v>
      </c>
      <c r="H3" s="668"/>
      <c r="I3" s="671" t="s">
        <v>4</v>
      </c>
      <c r="J3" s="671" t="s">
        <v>5</v>
      </c>
      <c r="K3" s="672"/>
    </row>
    <row r="4" spans="1:11" ht="24.75" customHeight="1" x14ac:dyDescent="0.25">
      <c r="A4" s="666"/>
      <c r="B4" s="655" t="s">
        <v>6</v>
      </c>
      <c r="C4" s="655" t="s">
        <v>7</v>
      </c>
      <c r="D4" s="655" t="s">
        <v>803</v>
      </c>
      <c r="E4" s="655" t="s">
        <v>8</v>
      </c>
      <c r="F4" s="655" t="s">
        <v>9</v>
      </c>
      <c r="G4" s="669"/>
      <c r="H4" s="670"/>
      <c r="I4" s="655"/>
      <c r="J4" s="655" t="s">
        <v>10</v>
      </c>
      <c r="K4" s="657" t="s">
        <v>11</v>
      </c>
    </row>
    <row r="5" spans="1:11" ht="37.5" customHeight="1" thickBot="1" x14ac:dyDescent="0.3">
      <c r="A5" s="648"/>
      <c r="B5" s="656"/>
      <c r="C5" s="656"/>
      <c r="D5" s="656"/>
      <c r="E5" s="656"/>
      <c r="F5" s="656"/>
      <c r="G5" s="3" t="s">
        <v>12</v>
      </c>
      <c r="H5" s="120" t="s">
        <v>13</v>
      </c>
      <c r="I5" s="656"/>
      <c r="J5" s="656"/>
      <c r="K5" s="658"/>
    </row>
    <row r="6" spans="1:11" ht="26.25" customHeight="1" x14ac:dyDescent="0.25">
      <c r="A6" s="4" t="s">
        <v>791</v>
      </c>
      <c r="B6" s="5">
        <f t="shared" ref="B6:G6" si="0">SUM(B7:B13)</f>
        <v>0</v>
      </c>
      <c r="C6" s="5">
        <f t="shared" si="0"/>
        <v>58017</v>
      </c>
      <c r="D6" s="5">
        <f t="shared" si="0"/>
        <v>39526</v>
      </c>
      <c r="E6" s="5">
        <f t="shared" si="0"/>
        <v>26836</v>
      </c>
      <c r="F6" s="5">
        <f t="shared" si="0"/>
        <v>66405</v>
      </c>
      <c r="G6" s="5">
        <f t="shared" si="0"/>
        <v>189392</v>
      </c>
      <c r="H6" s="6">
        <f>G6*100/(SUM(B6:F6))</f>
        <v>99.270379067427044</v>
      </c>
      <c r="I6" s="5">
        <f>SUM(I7:I13)</f>
        <v>2354</v>
      </c>
      <c r="J6" s="5">
        <f>SUM(J7:J13)</f>
        <v>2354</v>
      </c>
      <c r="K6" s="7">
        <f>J6*100/I6</f>
        <v>100</v>
      </c>
    </row>
    <row r="7" spans="1:11" s="78" customFormat="1" x14ac:dyDescent="0.25">
      <c r="A7" s="124" t="s">
        <v>14</v>
      </c>
      <c r="B7" s="125"/>
      <c r="C7" s="125">
        <v>58017</v>
      </c>
      <c r="D7" s="125"/>
      <c r="E7" s="125"/>
      <c r="F7" s="125"/>
      <c r="G7" s="148">
        <v>58017</v>
      </c>
      <c r="H7" s="126">
        <f>G7*100/SUM(B7:F7)</f>
        <v>100</v>
      </c>
      <c r="I7" s="125">
        <v>1125</v>
      </c>
      <c r="J7" s="125">
        <v>1125</v>
      </c>
      <c r="K7" s="127">
        <f t="shared" ref="K7:K12" si="1">J7*100/I7</f>
        <v>100</v>
      </c>
    </row>
    <row r="8" spans="1:11" s="92" customFormat="1" x14ac:dyDescent="0.25">
      <c r="A8" s="124" t="s">
        <v>15</v>
      </c>
      <c r="B8" s="125"/>
      <c r="C8" s="125"/>
      <c r="D8" s="125"/>
      <c r="E8" s="125">
        <v>7007</v>
      </c>
      <c r="F8" s="125">
        <v>23093</v>
      </c>
      <c r="G8" s="125">
        <v>29641</v>
      </c>
      <c r="H8" s="126">
        <f>G8*100/SUM(B8:F8)</f>
        <v>98.475083056478411</v>
      </c>
      <c r="I8" s="125">
        <v>403</v>
      </c>
      <c r="J8" s="125">
        <v>403</v>
      </c>
      <c r="K8" s="127">
        <f t="shared" si="1"/>
        <v>100</v>
      </c>
    </row>
    <row r="9" spans="1:11" s="98" customFormat="1" x14ac:dyDescent="0.25">
      <c r="A9" s="149" t="s">
        <v>82</v>
      </c>
      <c r="B9" s="79"/>
      <c r="C9" s="79"/>
      <c r="D9" s="79">
        <v>2867</v>
      </c>
      <c r="E9" s="79">
        <v>593</v>
      </c>
      <c r="F9" s="79">
        <v>1320</v>
      </c>
      <c r="G9" s="150">
        <v>4763</v>
      </c>
      <c r="H9" s="150">
        <f t="shared" ref="H9" si="2">G9*100/SUM(B9:F9)</f>
        <v>99.644351464435147</v>
      </c>
      <c r="I9" s="79">
        <v>69</v>
      </c>
      <c r="J9" s="79">
        <v>69</v>
      </c>
      <c r="K9" s="151">
        <f>J9*100/I9</f>
        <v>100</v>
      </c>
    </row>
    <row r="10" spans="1:11" ht="18" customHeight="1" x14ac:dyDescent="0.25">
      <c r="A10" s="124" t="s">
        <v>17</v>
      </c>
      <c r="B10" s="125"/>
      <c r="C10" s="125"/>
      <c r="D10" s="125">
        <v>14252</v>
      </c>
      <c r="E10" s="125">
        <v>4778</v>
      </c>
      <c r="F10" s="125">
        <v>3215</v>
      </c>
      <c r="G10" s="126">
        <v>22207</v>
      </c>
      <c r="H10" s="126">
        <f t="shared" ref="H10:H13" si="3">G10*100/SUM(B10:F10)</f>
        <v>99.829175095527091</v>
      </c>
      <c r="I10" s="662" t="s">
        <v>34</v>
      </c>
      <c r="J10" s="663"/>
      <c r="K10" s="664"/>
    </row>
    <row r="11" spans="1:11" x14ac:dyDescent="0.25">
      <c r="A11" s="124" t="s">
        <v>18</v>
      </c>
      <c r="B11" s="125"/>
      <c r="C11" s="125"/>
      <c r="D11" s="125">
        <v>4530</v>
      </c>
      <c r="E11" s="125">
        <v>3477</v>
      </c>
      <c r="F11" s="125">
        <v>14384</v>
      </c>
      <c r="G11" s="126">
        <v>22391</v>
      </c>
      <c r="H11" s="126">
        <f t="shared" si="3"/>
        <v>100</v>
      </c>
      <c r="I11" s="126">
        <v>278</v>
      </c>
      <c r="J11" s="126">
        <v>278</v>
      </c>
      <c r="K11" s="127">
        <f t="shared" si="1"/>
        <v>100</v>
      </c>
    </row>
    <row r="12" spans="1:11" s="98" customFormat="1" x14ac:dyDescent="0.25">
      <c r="A12" s="152" t="s">
        <v>19</v>
      </c>
      <c r="B12" s="153"/>
      <c r="C12" s="79"/>
      <c r="D12" s="154">
        <v>9263</v>
      </c>
      <c r="E12" s="154">
        <v>6427</v>
      </c>
      <c r="F12" s="154">
        <v>13369</v>
      </c>
      <c r="G12" s="150">
        <v>28181</v>
      </c>
      <c r="H12" s="150">
        <f t="shared" ref="H12" si="4">G12*100/SUM(B12:F12)</f>
        <v>96.978560858942146</v>
      </c>
      <c r="I12" s="150">
        <v>479</v>
      </c>
      <c r="J12" s="150">
        <v>479</v>
      </c>
      <c r="K12" s="151">
        <f t="shared" si="1"/>
        <v>100</v>
      </c>
    </row>
    <row r="13" spans="1:11" s="98" customFormat="1" ht="19.5" customHeight="1" thickBot="1" x14ac:dyDescent="0.3">
      <c r="A13" s="155" t="s">
        <v>20</v>
      </c>
      <c r="B13" s="156"/>
      <c r="C13" s="156"/>
      <c r="D13" s="156">
        <v>8614</v>
      </c>
      <c r="E13" s="156">
        <v>4554</v>
      </c>
      <c r="F13" s="156">
        <v>11024</v>
      </c>
      <c r="G13" s="150">
        <v>24192</v>
      </c>
      <c r="H13" s="150">
        <f t="shared" si="3"/>
        <v>100</v>
      </c>
      <c r="I13" s="673" t="s">
        <v>34</v>
      </c>
      <c r="J13" s="674"/>
      <c r="K13" s="675"/>
    </row>
    <row r="14" spans="1:11" ht="22.5" customHeight="1" x14ac:dyDescent="0.25">
      <c r="A14" s="8" t="s">
        <v>792</v>
      </c>
      <c r="B14" s="6">
        <f t="shared" ref="B14:G14" si="5">SUM(B15:B20)</f>
        <v>297686</v>
      </c>
      <c r="C14" s="6">
        <f t="shared" si="5"/>
        <v>0</v>
      </c>
      <c r="D14" s="6">
        <f t="shared" si="5"/>
        <v>115140</v>
      </c>
      <c r="E14" s="6">
        <f t="shared" si="5"/>
        <v>69567</v>
      </c>
      <c r="F14" s="6">
        <f t="shared" si="5"/>
        <v>82503</v>
      </c>
      <c r="G14" s="6">
        <f t="shared" si="5"/>
        <v>559946</v>
      </c>
      <c r="H14" s="6">
        <f>G14*100/(SUM(B14:F14))</f>
        <v>99.12373251005495</v>
      </c>
      <c r="I14" s="6">
        <f>SUM(I15:I20)</f>
        <v>31456</v>
      </c>
      <c r="J14" s="6">
        <f>SUM(J15:J20)</f>
        <v>31322</v>
      </c>
      <c r="K14" s="9">
        <f>J14*100/I14</f>
        <v>99.574008138351985</v>
      </c>
    </row>
    <row r="15" spans="1:11" x14ac:dyDescent="0.25">
      <c r="A15" s="149" t="s">
        <v>21</v>
      </c>
      <c r="B15" s="157"/>
      <c r="C15" s="157"/>
      <c r="D15" s="157">
        <v>30782</v>
      </c>
      <c r="E15" s="157">
        <v>3586</v>
      </c>
      <c r="F15" s="157">
        <v>13084</v>
      </c>
      <c r="G15" s="157">
        <v>47452</v>
      </c>
      <c r="H15" s="150">
        <f t="shared" ref="H15" si="6">G15*100/SUM(B15:F15)</f>
        <v>100</v>
      </c>
      <c r="I15" s="154">
        <v>571</v>
      </c>
      <c r="J15" s="154">
        <v>571</v>
      </c>
      <c r="K15" s="151">
        <f t="shared" ref="K15:K28" si="7">J15*100/I15</f>
        <v>100</v>
      </c>
    </row>
    <row r="16" spans="1:11" x14ac:dyDescent="0.25">
      <c r="A16" s="149" t="s">
        <v>23</v>
      </c>
      <c r="B16" s="157"/>
      <c r="C16" s="157"/>
      <c r="D16" s="157">
        <v>12222</v>
      </c>
      <c r="E16" s="157">
        <v>7367</v>
      </c>
      <c r="F16" s="157">
        <v>12139</v>
      </c>
      <c r="G16" s="157">
        <v>30719</v>
      </c>
      <c r="H16" s="150">
        <f t="shared" ref="H16:H27" si="8">G16*100/SUM(B16:F16)</f>
        <v>96.819843671205248</v>
      </c>
      <c r="I16" s="154">
        <v>456</v>
      </c>
      <c r="J16" s="154">
        <v>343</v>
      </c>
      <c r="K16" s="151">
        <f t="shared" si="7"/>
        <v>75.219298245614041</v>
      </c>
    </row>
    <row r="17" spans="1:11" s="98" customFormat="1" x14ac:dyDescent="0.25">
      <c r="A17" s="149" t="s">
        <v>24</v>
      </c>
      <c r="B17" s="157">
        <v>297686</v>
      </c>
      <c r="C17" s="157"/>
      <c r="D17" s="157"/>
      <c r="E17" s="157"/>
      <c r="F17" s="157"/>
      <c r="G17" s="157">
        <v>297686</v>
      </c>
      <c r="H17" s="150">
        <f t="shared" si="8"/>
        <v>100</v>
      </c>
      <c r="I17" s="154">
        <v>10806</v>
      </c>
      <c r="J17" s="154">
        <v>10806</v>
      </c>
      <c r="K17" s="151">
        <f t="shared" si="7"/>
        <v>100</v>
      </c>
    </row>
    <row r="18" spans="1:11" x14ac:dyDescent="0.25">
      <c r="A18" s="149" t="s">
        <v>25</v>
      </c>
      <c r="B18" s="157"/>
      <c r="C18" s="157"/>
      <c r="D18" s="157">
        <v>33166</v>
      </c>
      <c r="E18" s="157">
        <v>40521</v>
      </c>
      <c r="F18" s="157">
        <v>23165</v>
      </c>
      <c r="G18" s="158">
        <v>92911</v>
      </c>
      <c r="H18" s="150">
        <f t="shared" si="8"/>
        <v>95.930904885805148</v>
      </c>
      <c r="I18" s="150">
        <v>2294</v>
      </c>
      <c r="J18" s="150">
        <v>2283</v>
      </c>
      <c r="K18" s="151">
        <f t="shared" si="7"/>
        <v>99.520488230165654</v>
      </c>
    </row>
    <row r="19" spans="1:11" s="98" customFormat="1" x14ac:dyDescent="0.25">
      <c r="A19" s="149" t="s">
        <v>26</v>
      </c>
      <c r="B19" s="157"/>
      <c r="C19" s="157"/>
      <c r="D19" s="157">
        <v>27820</v>
      </c>
      <c r="E19" s="157">
        <v>10772</v>
      </c>
      <c r="F19" s="157">
        <v>16262</v>
      </c>
      <c r="G19" s="157">
        <v>54854</v>
      </c>
      <c r="H19" s="150">
        <f t="shared" si="8"/>
        <v>100</v>
      </c>
      <c r="I19" s="154">
        <v>2612</v>
      </c>
      <c r="J19" s="154">
        <v>2602</v>
      </c>
      <c r="K19" s="151">
        <f t="shared" si="7"/>
        <v>99.617151607963251</v>
      </c>
    </row>
    <row r="20" spans="1:11" ht="16.5" thickBot="1" x14ac:dyDescent="0.3">
      <c r="A20" s="152" t="s">
        <v>27</v>
      </c>
      <c r="B20" s="159"/>
      <c r="C20" s="159"/>
      <c r="D20" s="159">
        <v>11150</v>
      </c>
      <c r="E20" s="159">
        <v>7321</v>
      </c>
      <c r="F20" s="159">
        <v>17853</v>
      </c>
      <c r="G20" s="159">
        <v>36324</v>
      </c>
      <c r="H20" s="150">
        <f t="shared" si="8"/>
        <v>100</v>
      </c>
      <c r="I20" s="160">
        <v>14717</v>
      </c>
      <c r="J20" s="160">
        <v>14717</v>
      </c>
      <c r="K20" s="151">
        <f t="shared" si="7"/>
        <v>100</v>
      </c>
    </row>
    <row r="21" spans="1:11" ht="23.25" customHeight="1" x14ac:dyDescent="0.25">
      <c r="A21" s="4" t="s">
        <v>90</v>
      </c>
      <c r="B21" s="6">
        <f t="shared" ref="B21:G21" si="9">SUM(B22:B28)</f>
        <v>163845</v>
      </c>
      <c r="C21" s="6">
        <f t="shared" si="9"/>
        <v>0</v>
      </c>
      <c r="D21" s="6">
        <f t="shared" si="9"/>
        <v>75856</v>
      </c>
      <c r="E21" s="6">
        <f t="shared" si="9"/>
        <v>54703</v>
      </c>
      <c r="F21" s="6">
        <f t="shared" si="9"/>
        <v>55422</v>
      </c>
      <c r="G21" s="6">
        <f t="shared" si="9"/>
        <v>350222</v>
      </c>
      <c r="H21" s="6">
        <f>G21*100/(SUM(B21:F21))</f>
        <v>100.1131991332834</v>
      </c>
      <c r="I21" s="6">
        <f>SUM(I22:I25,I27:I28)</f>
        <v>19349</v>
      </c>
      <c r="J21" s="6">
        <f>SUM(J22:J25,J27:J28)</f>
        <v>15005</v>
      </c>
      <c r="K21" s="9">
        <f>J21*100/I21</f>
        <v>77.549227350250661</v>
      </c>
    </row>
    <row r="22" spans="1:11" s="98" customFormat="1" x14ac:dyDescent="0.25">
      <c r="A22" s="80" t="s">
        <v>28</v>
      </c>
      <c r="B22" s="79">
        <v>163845</v>
      </c>
      <c r="C22" s="79"/>
      <c r="D22" s="79"/>
      <c r="E22" s="79"/>
      <c r="F22" s="79"/>
      <c r="G22" s="79">
        <v>163845</v>
      </c>
      <c r="H22" s="150">
        <f t="shared" si="8"/>
        <v>100</v>
      </c>
      <c r="I22" s="79">
        <v>6508</v>
      </c>
      <c r="J22" s="79">
        <v>2174</v>
      </c>
      <c r="K22" s="151">
        <f t="shared" si="7"/>
        <v>33.405039950829746</v>
      </c>
    </row>
    <row r="23" spans="1:11" s="98" customFormat="1" ht="18.75" customHeight="1" x14ac:dyDescent="0.25">
      <c r="A23" s="80" t="s">
        <v>29</v>
      </c>
      <c r="B23" s="79"/>
      <c r="C23" s="79"/>
      <c r="D23" s="79">
        <v>15671</v>
      </c>
      <c r="E23" s="79">
        <v>22430</v>
      </c>
      <c r="F23" s="79">
        <v>18740</v>
      </c>
      <c r="G23" s="150">
        <v>56435</v>
      </c>
      <c r="H23" s="150">
        <f t="shared" si="8"/>
        <v>99.285726852096204</v>
      </c>
      <c r="I23" s="79">
        <v>508</v>
      </c>
      <c r="J23" s="79">
        <v>508</v>
      </c>
      <c r="K23" s="151">
        <f t="shared" si="7"/>
        <v>100</v>
      </c>
    </row>
    <row r="24" spans="1:11" s="123" customFormat="1" ht="19.5" customHeight="1" x14ac:dyDescent="0.25">
      <c r="A24" s="124" t="s">
        <v>30</v>
      </c>
      <c r="B24" s="125"/>
      <c r="C24" s="125"/>
      <c r="D24" s="125">
        <v>19095</v>
      </c>
      <c r="E24" s="125">
        <v>11745</v>
      </c>
      <c r="F24" s="125">
        <v>11262</v>
      </c>
      <c r="G24" s="126">
        <v>42102</v>
      </c>
      <c r="H24" s="126">
        <f t="shared" si="8"/>
        <v>100</v>
      </c>
      <c r="I24" s="126">
        <v>11170</v>
      </c>
      <c r="J24" s="126">
        <v>11169</v>
      </c>
      <c r="K24" s="127">
        <f t="shared" si="7"/>
        <v>99.991047448522835</v>
      </c>
    </row>
    <row r="25" spans="1:11" x14ac:dyDescent="0.25">
      <c r="A25" s="124" t="s">
        <v>31</v>
      </c>
      <c r="B25" s="125"/>
      <c r="C25" s="125"/>
      <c r="D25" s="125"/>
      <c r="E25" s="125">
        <v>4062</v>
      </c>
      <c r="F25" s="125">
        <v>659</v>
      </c>
      <c r="G25" s="126">
        <v>4725</v>
      </c>
      <c r="H25" s="126">
        <f t="shared" si="8"/>
        <v>100.08472781190426</v>
      </c>
      <c r="I25" s="126">
        <v>392</v>
      </c>
      <c r="J25" s="126">
        <v>392</v>
      </c>
      <c r="K25" s="127">
        <f t="shared" si="7"/>
        <v>100</v>
      </c>
    </row>
    <row r="26" spans="1:11" s="78" customFormat="1" x14ac:dyDescent="0.25">
      <c r="A26" s="124" t="s">
        <v>33</v>
      </c>
      <c r="B26" s="148"/>
      <c r="C26" s="125"/>
      <c r="D26" s="125">
        <v>17121</v>
      </c>
      <c r="E26" s="125"/>
      <c r="F26" s="125"/>
      <c r="G26" s="161">
        <v>17919</v>
      </c>
      <c r="H26" s="126">
        <v>100</v>
      </c>
      <c r="I26" s="659" t="s">
        <v>34</v>
      </c>
      <c r="J26" s="660"/>
      <c r="K26" s="661"/>
    </row>
    <row r="27" spans="1:11" x14ac:dyDescent="0.25">
      <c r="A27" s="124" t="s">
        <v>35</v>
      </c>
      <c r="B27" s="125"/>
      <c r="C27" s="125"/>
      <c r="D27" s="125">
        <v>6194</v>
      </c>
      <c r="E27" s="125">
        <v>3770</v>
      </c>
      <c r="F27" s="125">
        <v>10076</v>
      </c>
      <c r="G27" s="126">
        <v>20040</v>
      </c>
      <c r="H27" s="126">
        <f t="shared" si="8"/>
        <v>100</v>
      </c>
      <c r="I27" s="126">
        <v>335</v>
      </c>
      <c r="J27" s="126">
        <v>326</v>
      </c>
      <c r="K27" s="127">
        <f t="shared" si="7"/>
        <v>97.31343283582089</v>
      </c>
    </row>
    <row r="28" spans="1:11" s="78" customFormat="1" ht="16.5" thickBot="1" x14ac:dyDescent="0.3">
      <c r="A28" s="80" t="s">
        <v>37</v>
      </c>
      <c r="B28" s="79"/>
      <c r="C28" s="79"/>
      <c r="D28" s="79">
        <v>17775</v>
      </c>
      <c r="E28" s="79">
        <v>12696</v>
      </c>
      <c r="F28" s="79">
        <v>14685</v>
      </c>
      <c r="G28" s="150">
        <v>45156</v>
      </c>
      <c r="H28" s="150">
        <f t="shared" ref="H28" si="10">G28*100/SUM(B28:F28)</f>
        <v>100</v>
      </c>
      <c r="I28" s="150">
        <v>436</v>
      </c>
      <c r="J28" s="150">
        <v>436</v>
      </c>
      <c r="K28" s="151">
        <f t="shared" si="7"/>
        <v>100</v>
      </c>
    </row>
    <row r="29" spans="1:11" ht="33" customHeight="1" x14ac:dyDescent="0.25">
      <c r="A29" s="4" t="s">
        <v>91</v>
      </c>
      <c r="B29" s="6">
        <f>SUM(B30:B36)</f>
        <v>0</v>
      </c>
      <c r="C29" s="6">
        <f>SUM(C30:C34)</f>
        <v>0</v>
      </c>
      <c r="D29" s="6">
        <f>SUM(D30:D34)</f>
        <v>74783</v>
      </c>
      <c r="E29" s="6">
        <f>SUM(E30:E34)</f>
        <v>24579</v>
      </c>
      <c r="F29" s="6">
        <f>SUM(F30:F34)</f>
        <v>63166</v>
      </c>
      <c r="G29" s="6">
        <f>SUM(G30:G34)</f>
        <v>162528</v>
      </c>
      <c r="H29" s="6">
        <f>G29*100/(SUM(B29:F29))</f>
        <v>100</v>
      </c>
      <c r="I29" s="6">
        <f>SUM(I30:I34)</f>
        <v>2226</v>
      </c>
      <c r="J29" s="6">
        <f>SUM(J30:J34)</f>
        <v>2226</v>
      </c>
      <c r="K29" s="9">
        <f>J29*100/I29</f>
        <v>100</v>
      </c>
    </row>
    <row r="30" spans="1:11" s="98" customFormat="1" x14ac:dyDescent="0.25">
      <c r="A30" s="124" t="s">
        <v>40</v>
      </c>
      <c r="B30" s="79"/>
      <c r="C30" s="79"/>
      <c r="D30" s="79">
        <v>4408</v>
      </c>
      <c r="E30" s="79">
        <v>893</v>
      </c>
      <c r="F30" s="79">
        <v>6811</v>
      </c>
      <c r="G30" s="150">
        <v>12112</v>
      </c>
      <c r="H30" s="150">
        <f>G30*100/SUM(B30:F30)</f>
        <v>100</v>
      </c>
      <c r="I30" s="150">
        <v>129</v>
      </c>
      <c r="J30" s="150">
        <v>129</v>
      </c>
      <c r="K30" s="151">
        <f t="shared" ref="K30:K40" si="11">J30*100/I30</f>
        <v>100</v>
      </c>
    </row>
    <row r="31" spans="1:11" s="98" customFormat="1" x14ac:dyDescent="0.25">
      <c r="A31" s="124" t="s">
        <v>41</v>
      </c>
      <c r="B31" s="79"/>
      <c r="C31" s="79"/>
      <c r="D31" s="79">
        <v>6253</v>
      </c>
      <c r="E31" s="79">
        <v>580</v>
      </c>
      <c r="F31" s="79">
        <v>5820</v>
      </c>
      <c r="G31" s="150">
        <v>12653</v>
      </c>
      <c r="H31" s="150">
        <f t="shared" ref="H31:H32" si="12">G31*100/SUM(B31:F31)</f>
        <v>100</v>
      </c>
      <c r="I31" s="150">
        <v>245</v>
      </c>
      <c r="J31" s="150">
        <v>245</v>
      </c>
      <c r="K31" s="151">
        <f t="shared" si="11"/>
        <v>100</v>
      </c>
    </row>
    <row r="32" spans="1:11" s="78" customFormat="1" x14ac:dyDescent="0.25">
      <c r="A32" s="124" t="s">
        <v>39</v>
      </c>
      <c r="B32" s="79"/>
      <c r="C32" s="162"/>
      <c r="D32" s="79">
        <v>41305</v>
      </c>
      <c r="E32" s="79">
        <v>8368</v>
      </c>
      <c r="F32" s="79">
        <v>12357</v>
      </c>
      <c r="G32" s="150">
        <v>62030</v>
      </c>
      <c r="H32" s="150">
        <f t="shared" si="12"/>
        <v>100</v>
      </c>
      <c r="I32" s="150">
        <v>920</v>
      </c>
      <c r="J32" s="150">
        <v>920</v>
      </c>
      <c r="K32" s="151">
        <f t="shared" si="11"/>
        <v>100</v>
      </c>
    </row>
    <row r="33" spans="1:12" s="78" customFormat="1" x14ac:dyDescent="0.25">
      <c r="A33" s="124" t="s">
        <v>42</v>
      </c>
      <c r="B33" s="125"/>
      <c r="C33" s="125"/>
      <c r="D33" s="125">
        <v>6350</v>
      </c>
      <c r="E33" s="125">
        <v>9867</v>
      </c>
      <c r="F33" s="125">
        <v>17517</v>
      </c>
      <c r="G33" s="126">
        <v>33734</v>
      </c>
      <c r="H33" s="126">
        <v>100</v>
      </c>
      <c r="I33" s="126">
        <v>439</v>
      </c>
      <c r="J33" s="126">
        <v>439</v>
      </c>
      <c r="K33" s="127">
        <f t="shared" si="11"/>
        <v>100</v>
      </c>
    </row>
    <row r="34" spans="1:12" s="98" customFormat="1" ht="16.5" thickBot="1" x14ac:dyDescent="0.3">
      <c r="A34" s="163" t="s">
        <v>43</v>
      </c>
      <c r="B34" s="164"/>
      <c r="C34" s="164"/>
      <c r="D34" s="164">
        <v>16467</v>
      </c>
      <c r="E34" s="164">
        <v>4871</v>
      </c>
      <c r="F34" s="164">
        <v>20661</v>
      </c>
      <c r="G34" s="165">
        <v>41999</v>
      </c>
      <c r="H34" s="165">
        <v>100</v>
      </c>
      <c r="I34" s="165">
        <v>493</v>
      </c>
      <c r="J34" s="165">
        <v>493</v>
      </c>
      <c r="K34" s="151">
        <f t="shared" si="11"/>
        <v>100</v>
      </c>
    </row>
    <row r="35" spans="1:12" ht="27" customHeight="1" x14ac:dyDescent="0.25">
      <c r="A35" s="4" t="s">
        <v>92</v>
      </c>
      <c r="B35" s="6">
        <f t="shared" ref="B35:G35" si="13">SUM(B36:B41)</f>
        <v>0</v>
      </c>
      <c r="C35" s="6">
        <f t="shared" si="13"/>
        <v>91106</v>
      </c>
      <c r="D35" s="6">
        <f t="shared" si="13"/>
        <v>40129</v>
      </c>
      <c r="E35" s="6">
        <f t="shared" si="13"/>
        <v>37445</v>
      </c>
      <c r="F35" s="6">
        <f t="shared" si="13"/>
        <v>68362</v>
      </c>
      <c r="G35" s="6">
        <f t="shared" si="13"/>
        <v>219905</v>
      </c>
      <c r="H35" s="6">
        <f>G35*100/(SUM(B35:F35))</f>
        <v>92.770479493085617</v>
      </c>
      <c r="I35" s="6">
        <f>SUM(I36:I41)</f>
        <v>6162</v>
      </c>
      <c r="J35" s="6">
        <f>SUM(J36:J41)</f>
        <v>3689</v>
      </c>
      <c r="K35" s="9">
        <f>J35*100/I35</f>
        <v>59.866926322622525</v>
      </c>
    </row>
    <row r="36" spans="1:12" s="78" customFormat="1" ht="19.5" customHeight="1" x14ac:dyDescent="0.25">
      <c r="A36" s="80" t="s">
        <v>44</v>
      </c>
      <c r="B36" s="79"/>
      <c r="C36" s="79"/>
      <c r="D36" s="79">
        <v>12884</v>
      </c>
      <c r="E36" s="79">
        <v>3020</v>
      </c>
      <c r="F36" s="79">
        <v>12761</v>
      </c>
      <c r="G36" s="150">
        <v>28220</v>
      </c>
      <c r="H36" s="150">
        <f t="shared" ref="H36:H54" si="14">G36*100/SUM(B36:F36)</f>
        <v>98.447584161869869</v>
      </c>
      <c r="I36" s="150">
        <v>692</v>
      </c>
      <c r="J36" s="150">
        <v>692</v>
      </c>
      <c r="K36" s="151">
        <f t="shared" si="11"/>
        <v>100</v>
      </c>
    </row>
    <row r="37" spans="1:12" ht="19.5" customHeight="1" x14ac:dyDescent="0.25">
      <c r="A37" s="80" t="s">
        <v>45</v>
      </c>
      <c r="B37" s="79"/>
      <c r="C37" s="79"/>
      <c r="D37" s="79">
        <v>7180</v>
      </c>
      <c r="E37" s="79">
        <v>1873</v>
      </c>
      <c r="F37" s="79">
        <v>10589</v>
      </c>
      <c r="G37" s="150">
        <v>19642</v>
      </c>
      <c r="H37" s="150">
        <f t="shared" si="14"/>
        <v>100</v>
      </c>
      <c r="I37" s="150">
        <v>384</v>
      </c>
      <c r="J37" s="150">
        <v>384</v>
      </c>
      <c r="K37" s="151">
        <f t="shared" si="11"/>
        <v>100</v>
      </c>
    </row>
    <row r="38" spans="1:12" s="78" customFormat="1" ht="19.5" customHeight="1" x14ac:dyDescent="0.25">
      <c r="A38" s="80" t="s">
        <v>46</v>
      </c>
      <c r="B38" s="79"/>
      <c r="C38" s="79">
        <v>91106</v>
      </c>
      <c r="D38" s="79"/>
      <c r="E38" s="79"/>
      <c r="F38" s="79"/>
      <c r="G38" s="150">
        <v>84399</v>
      </c>
      <c r="H38" s="150">
        <f t="shared" si="14"/>
        <v>92.638245560116786</v>
      </c>
      <c r="I38" s="150">
        <v>3495</v>
      </c>
      <c r="J38" s="150">
        <v>1257</v>
      </c>
      <c r="K38" s="151">
        <f t="shared" si="11"/>
        <v>35.9656652360515</v>
      </c>
    </row>
    <row r="39" spans="1:12" s="98" customFormat="1" ht="19.5" customHeight="1" x14ac:dyDescent="0.25">
      <c r="A39" s="80" t="s">
        <v>47</v>
      </c>
      <c r="B39" s="79"/>
      <c r="C39" s="79"/>
      <c r="D39" s="79"/>
      <c r="E39" s="79">
        <v>20451</v>
      </c>
      <c r="F39" s="79">
        <v>17008</v>
      </c>
      <c r="G39" s="150">
        <v>33713</v>
      </c>
      <c r="H39" s="150">
        <f t="shared" si="14"/>
        <v>89.999733041458668</v>
      </c>
      <c r="I39" s="150">
        <v>543</v>
      </c>
      <c r="J39" s="150">
        <v>543</v>
      </c>
      <c r="K39" s="151">
        <f t="shared" si="11"/>
        <v>100</v>
      </c>
    </row>
    <row r="40" spans="1:12" ht="19.5" customHeight="1" x14ac:dyDescent="0.25">
      <c r="A40" s="80" t="s">
        <v>48</v>
      </c>
      <c r="B40" s="79"/>
      <c r="C40" s="79"/>
      <c r="D40" s="166">
        <v>7159</v>
      </c>
      <c r="E40" s="166">
        <v>5652</v>
      </c>
      <c r="F40" s="166">
        <v>15160</v>
      </c>
      <c r="G40" s="150">
        <v>24759</v>
      </c>
      <c r="H40" s="150">
        <f t="shared" si="14"/>
        <v>88.516677987916054</v>
      </c>
      <c r="I40" s="150">
        <v>424</v>
      </c>
      <c r="J40" s="150">
        <v>389</v>
      </c>
      <c r="K40" s="151">
        <f t="shared" si="11"/>
        <v>91.745283018867923</v>
      </c>
      <c r="L40" s="92"/>
    </row>
    <row r="41" spans="1:12" s="98" customFormat="1" ht="19.149999999999999" customHeight="1" thickBot="1" x14ac:dyDescent="0.3">
      <c r="A41" s="155" t="s">
        <v>49</v>
      </c>
      <c r="B41" s="156"/>
      <c r="C41" s="156"/>
      <c r="D41" s="156">
        <v>12906</v>
      </c>
      <c r="E41" s="156">
        <v>6449</v>
      </c>
      <c r="F41" s="156">
        <v>12844</v>
      </c>
      <c r="G41" s="167">
        <v>29172</v>
      </c>
      <c r="H41" s="150">
        <f t="shared" si="14"/>
        <v>90.599086928165477</v>
      </c>
      <c r="I41" s="167">
        <v>624</v>
      </c>
      <c r="J41" s="167">
        <v>424</v>
      </c>
      <c r="K41" s="151">
        <f>J41*100/I41</f>
        <v>67.948717948717942</v>
      </c>
    </row>
    <row r="42" spans="1:12" ht="27" customHeight="1" x14ac:dyDescent="0.25">
      <c r="A42" s="4" t="s">
        <v>93</v>
      </c>
      <c r="B42" s="6">
        <f t="shared" ref="B42:G42" si="15">SUM(B43:B49)</f>
        <v>112974</v>
      </c>
      <c r="C42" s="6">
        <f t="shared" si="15"/>
        <v>0</v>
      </c>
      <c r="D42" s="6">
        <f t="shared" si="15"/>
        <v>65387</v>
      </c>
      <c r="E42" s="6">
        <f t="shared" si="15"/>
        <v>38906</v>
      </c>
      <c r="F42" s="6">
        <f t="shared" si="15"/>
        <v>84769</v>
      </c>
      <c r="G42" s="6">
        <f t="shared" si="15"/>
        <v>295440</v>
      </c>
      <c r="H42" s="6">
        <f>G42*100/(SUM(B42:F42))</f>
        <v>97.816154365704747</v>
      </c>
      <c r="I42" s="6">
        <f>SUM(I43:I46,I47:I49)</f>
        <v>8890</v>
      </c>
      <c r="J42" s="6">
        <f>SUM(J43:J46,J47:J49)</f>
        <v>8890</v>
      </c>
      <c r="K42" s="9">
        <f>J42*100/I42</f>
        <v>100</v>
      </c>
    </row>
    <row r="43" spans="1:12" ht="21" customHeight="1" x14ac:dyDescent="0.25">
      <c r="A43" s="80" t="s">
        <v>50</v>
      </c>
      <c r="B43" s="79"/>
      <c r="C43" s="79"/>
      <c r="D43" s="79">
        <v>11849</v>
      </c>
      <c r="E43" s="79">
        <v>4024</v>
      </c>
      <c r="F43" s="79">
        <v>7057</v>
      </c>
      <c r="G43" s="150">
        <v>22866</v>
      </c>
      <c r="H43" s="150">
        <f t="shared" si="14"/>
        <v>99.720889664195383</v>
      </c>
      <c r="I43" s="150">
        <v>537</v>
      </c>
      <c r="J43" s="150">
        <v>537</v>
      </c>
      <c r="K43" s="151">
        <v>100</v>
      </c>
    </row>
    <row r="44" spans="1:12" ht="21" customHeight="1" x14ac:dyDescent="0.25">
      <c r="A44" s="80" t="s">
        <v>51</v>
      </c>
      <c r="B44" s="79"/>
      <c r="C44" s="79"/>
      <c r="D44" s="79">
        <v>10900</v>
      </c>
      <c r="E44" s="79">
        <v>810</v>
      </c>
      <c r="F44" s="79">
        <v>13546</v>
      </c>
      <c r="G44" s="150">
        <v>25205</v>
      </c>
      <c r="H44" s="150">
        <f t="shared" si="14"/>
        <v>99.798067785872661</v>
      </c>
      <c r="I44" s="150">
        <v>488</v>
      </c>
      <c r="J44" s="150">
        <v>488</v>
      </c>
      <c r="K44" s="151">
        <v>100</v>
      </c>
    </row>
    <row r="45" spans="1:12" ht="21" customHeight="1" x14ac:dyDescent="0.25">
      <c r="A45" s="80" t="s">
        <v>52</v>
      </c>
      <c r="B45" s="79"/>
      <c r="C45" s="79"/>
      <c r="D45" s="79">
        <v>8968</v>
      </c>
      <c r="E45" s="79">
        <v>4000</v>
      </c>
      <c r="F45" s="79">
        <v>18392</v>
      </c>
      <c r="G45" s="79">
        <v>30773</v>
      </c>
      <c r="H45" s="150">
        <f t="shared" si="14"/>
        <v>98.12818877551021</v>
      </c>
      <c r="I45" s="79">
        <v>1344</v>
      </c>
      <c r="J45" s="79">
        <v>1344</v>
      </c>
      <c r="K45" s="168">
        <v>100</v>
      </c>
    </row>
    <row r="46" spans="1:12" ht="21" customHeight="1" x14ac:dyDescent="0.25">
      <c r="A46" s="80" t="s">
        <v>54</v>
      </c>
      <c r="B46" s="79"/>
      <c r="C46" s="79"/>
      <c r="D46" s="79">
        <v>4878</v>
      </c>
      <c r="E46" s="79">
        <v>4577</v>
      </c>
      <c r="F46" s="79">
        <v>14172</v>
      </c>
      <c r="G46" s="150">
        <v>21856</v>
      </c>
      <c r="H46" s="150">
        <f t="shared" si="14"/>
        <v>92.504338257078771</v>
      </c>
      <c r="I46" s="79">
        <v>463</v>
      </c>
      <c r="J46" s="79">
        <v>463</v>
      </c>
      <c r="K46" s="169">
        <v>100</v>
      </c>
    </row>
    <row r="47" spans="1:12" ht="21" customHeight="1" x14ac:dyDescent="0.25">
      <c r="A47" s="80" t="s">
        <v>56</v>
      </c>
      <c r="B47" s="79"/>
      <c r="C47" s="79"/>
      <c r="D47" s="79">
        <v>16988</v>
      </c>
      <c r="E47" s="79">
        <v>9289</v>
      </c>
      <c r="F47" s="79">
        <v>14564</v>
      </c>
      <c r="G47" s="150">
        <v>40686</v>
      </c>
      <c r="H47" s="150">
        <f t="shared" si="14"/>
        <v>99.620479420190492</v>
      </c>
      <c r="I47" s="150">
        <v>537</v>
      </c>
      <c r="J47" s="150">
        <v>537</v>
      </c>
      <c r="K47" s="151">
        <v>100</v>
      </c>
    </row>
    <row r="48" spans="1:12" ht="21" customHeight="1" x14ac:dyDescent="0.25">
      <c r="A48" s="80" t="s">
        <v>58</v>
      </c>
      <c r="B48" s="79">
        <v>112974</v>
      </c>
      <c r="C48" s="79"/>
      <c r="D48" s="79"/>
      <c r="E48" s="79"/>
      <c r="F48" s="79"/>
      <c r="G48" s="150">
        <v>109179</v>
      </c>
      <c r="H48" s="150">
        <f t="shared" si="14"/>
        <v>96.640820011684099</v>
      </c>
      <c r="I48" s="150">
        <v>4181</v>
      </c>
      <c r="J48" s="150">
        <v>4181</v>
      </c>
      <c r="K48" s="151">
        <v>100</v>
      </c>
    </row>
    <row r="49" spans="1:11" ht="21" customHeight="1" thickBot="1" x14ac:dyDescent="0.3">
      <c r="A49" s="80" t="s">
        <v>59</v>
      </c>
      <c r="B49" s="79"/>
      <c r="C49" s="79"/>
      <c r="D49" s="79">
        <v>11804</v>
      </c>
      <c r="E49" s="79">
        <v>16206</v>
      </c>
      <c r="F49" s="79">
        <v>17038</v>
      </c>
      <c r="G49" s="150">
        <v>44875</v>
      </c>
      <c r="H49" s="150">
        <f t="shared" si="14"/>
        <v>99.615965192683362</v>
      </c>
      <c r="I49" s="170">
        <v>1340</v>
      </c>
      <c r="J49" s="170">
        <v>1340</v>
      </c>
      <c r="K49" s="151">
        <v>100</v>
      </c>
    </row>
    <row r="50" spans="1:11" ht="23.25" customHeight="1" x14ac:dyDescent="0.25">
      <c r="A50" s="4" t="s">
        <v>96</v>
      </c>
      <c r="B50" s="6">
        <f>SUM(B51:B54)</f>
        <v>0</v>
      </c>
      <c r="C50" s="6">
        <f t="shared" ref="C50:J50" si="16">SUM(C51:C54)</f>
        <v>0</v>
      </c>
      <c r="D50" s="6">
        <f t="shared" si="16"/>
        <v>43774</v>
      </c>
      <c r="E50" s="6">
        <f t="shared" si="16"/>
        <v>18880</v>
      </c>
      <c r="F50" s="6">
        <f t="shared" si="16"/>
        <v>48689</v>
      </c>
      <c r="G50" s="6">
        <f t="shared" si="16"/>
        <v>110732</v>
      </c>
      <c r="H50" s="6">
        <f>G50*100/SUM(B50:F50)</f>
        <v>99.451245251160827</v>
      </c>
      <c r="I50" s="6">
        <f t="shared" si="16"/>
        <v>1972</v>
      </c>
      <c r="J50" s="6">
        <f t="shared" si="16"/>
        <v>1972</v>
      </c>
      <c r="K50" s="9">
        <f t="shared" ref="K50:K55" si="17">J50*100/I50</f>
        <v>100</v>
      </c>
    </row>
    <row r="51" spans="1:11" ht="20.25" customHeight="1" x14ac:dyDescent="0.25">
      <c r="A51" s="79" t="s">
        <v>22</v>
      </c>
      <c r="B51" s="157"/>
      <c r="C51" s="157"/>
      <c r="D51" s="157">
        <v>11159</v>
      </c>
      <c r="E51" s="157">
        <v>6434</v>
      </c>
      <c r="F51" s="157">
        <v>12485</v>
      </c>
      <c r="G51" s="157">
        <v>29913</v>
      </c>
      <c r="H51" s="150">
        <f t="shared" si="14"/>
        <v>99.451426291641738</v>
      </c>
      <c r="I51" s="154">
        <v>611</v>
      </c>
      <c r="J51" s="154">
        <v>611</v>
      </c>
      <c r="K51" s="151">
        <f t="shared" si="17"/>
        <v>100</v>
      </c>
    </row>
    <row r="52" spans="1:11" ht="20.25" customHeight="1" x14ac:dyDescent="0.25">
      <c r="A52" s="79" t="s">
        <v>32</v>
      </c>
      <c r="B52" s="79"/>
      <c r="C52" s="79"/>
      <c r="D52" s="79">
        <v>1858</v>
      </c>
      <c r="E52" s="79">
        <v>2961</v>
      </c>
      <c r="F52" s="79">
        <v>5023</v>
      </c>
      <c r="G52" s="150">
        <v>9801</v>
      </c>
      <c r="H52" s="150">
        <f t="shared" si="14"/>
        <v>99.58341800447063</v>
      </c>
      <c r="I52" s="150">
        <v>233</v>
      </c>
      <c r="J52" s="150">
        <v>233</v>
      </c>
      <c r="K52" s="151">
        <f t="shared" si="17"/>
        <v>100</v>
      </c>
    </row>
    <row r="53" spans="1:11" ht="20.25" customHeight="1" x14ac:dyDescent="0.25">
      <c r="A53" s="79" t="s">
        <v>36</v>
      </c>
      <c r="B53" s="79"/>
      <c r="C53" s="79"/>
      <c r="D53" s="79">
        <v>5158</v>
      </c>
      <c r="E53" s="79">
        <v>4521</v>
      </c>
      <c r="F53" s="79">
        <v>16723</v>
      </c>
      <c r="G53" s="150">
        <v>26208</v>
      </c>
      <c r="H53" s="150">
        <f t="shared" si="14"/>
        <v>99.26520718127415</v>
      </c>
      <c r="I53" s="150">
        <v>519</v>
      </c>
      <c r="J53" s="150">
        <v>519</v>
      </c>
      <c r="K53" s="151">
        <f t="shared" si="17"/>
        <v>100</v>
      </c>
    </row>
    <row r="54" spans="1:11" ht="20.25" customHeight="1" thickBot="1" x14ac:dyDescent="0.3">
      <c r="A54" s="164" t="s">
        <v>38</v>
      </c>
      <c r="B54" s="164"/>
      <c r="C54" s="164"/>
      <c r="D54" s="164">
        <v>25599</v>
      </c>
      <c r="E54" s="164">
        <v>4964</v>
      </c>
      <c r="F54" s="164">
        <v>14458</v>
      </c>
      <c r="G54" s="165">
        <v>44810</v>
      </c>
      <c r="H54" s="150">
        <f t="shared" si="14"/>
        <v>99.531329823859977</v>
      </c>
      <c r="I54" s="167">
        <v>609</v>
      </c>
      <c r="J54" s="167">
        <v>609</v>
      </c>
      <c r="K54" s="151">
        <f t="shared" si="17"/>
        <v>100</v>
      </c>
    </row>
    <row r="55" spans="1:11" ht="24" customHeight="1" x14ac:dyDescent="0.25">
      <c r="A55" s="5" t="s">
        <v>793</v>
      </c>
      <c r="B55" s="6">
        <f>SUM(B56:B59)</f>
        <v>0</v>
      </c>
      <c r="C55" s="6">
        <f>SUM(C56:C59)</f>
        <v>0</v>
      </c>
      <c r="D55" s="6">
        <f t="shared" ref="D55:G55" si="18">SUM(D56:D59)</f>
        <v>87994</v>
      </c>
      <c r="E55" s="6">
        <f t="shared" si="18"/>
        <v>19045</v>
      </c>
      <c r="F55" s="6">
        <f t="shared" si="18"/>
        <v>42655</v>
      </c>
      <c r="G55" s="6">
        <f t="shared" si="18"/>
        <v>147507</v>
      </c>
      <c r="H55" s="6">
        <f>G55*100/(SUM(B55:F55))</f>
        <v>98.539019599983973</v>
      </c>
      <c r="I55" s="6">
        <f>SUM(I56:I58)</f>
        <v>2378</v>
      </c>
      <c r="J55" s="6">
        <f>SUM(J56:J58)</f>
        <v>2340</v>
      </c>
      <c r="K55" s="9">
        <f t="shared" si="17"/>
        <v>98.402018502943648</v>
      </c>
    </row>
    <row r="56" spans="1:11" s="116" customFormat="1" ht="20.25" customHeight="1" x14ac:dyDescent="0.25">
      <c r="A56" s="125" t="s">
        <v>53</v>
      </c>
      <c r="B56" s="125"/>
      <c r="C56" s="125"/>
      <c r="D56" s="125">
        <v>38420</v>
      </c>
      <c r="E56" s="125">
        <v>3496</v>
      </c>
      <c r="F56" s="125">
        <v>12872</v>
      </c>
      <c r="G56" s="126">
        <v>53894</v>
      </c>
      <c r="H56" s="126">
        <f t="shared" ref="H56:H74" si="19">G56*100/SUM(B56:F56)</f>
        <v>98.368255822442876</v>
      </c>
      <c r="I56" s="126">
        <v>1342</v>
      </c>
      <c r="J56" s="126">
        <v>1324</v>
      </c>
      <c r="K56" s="127">
        <f t="shared" ref="K56:K58" si="20">J56*100/I56</f>
        <v>98.658718330849482</v>
      </c>
    </row>
    <row r="57" spans="1:11" ht="20.25" customHeight="1" x14ac:dyDescent="0.25">
      <c r="A57" s="125" t="s">
        <v>55</v>
      </c>
      <c r="B57" s="79"/>
      <c r="C57" s="79"/>
      <c r="D57" s="79">
        <v>20041</v>
      </c>
      <c r="E57" s="79">
        <v>6503</v>
      </c>
      <c r="F57" s="79">
        <v>11607</v>
      </c>
      <c r="G57" s="150">
        <v>37726</v>
      </c>
      <c r="H57" s="150">
        <f t="shared" si="19"/>
        <v>98.886005609289398</v>
      </c>
      <c r="I57" s="79">
        <v>899</v>
      </c>
      <c r="J57" s="79">
        <v>879</v>
      </c>
      <c r="K57" s="151">
        <f t="shared" si="20"/>
        <v>97.775305895439374</v>
      </c>
    </row>
    <row r="58" spans="1:11" s="116" customFormat="1" ht="20.25" customHeight="1" x14ac:dyDescent="0.25">
      <c r="A58" s="125" t="s">
        <v>57</v>
      </c>
      <c r="B58" s="125"/>
      <c r="C58" s="125"/>
      <c r="D58" s="125">
        <v>3251</v>
      </c>
      <c r="E58" s="125">
        <v>558</v>
      </c>
      <c r="F58" s="125">
        <v>4882</v>
      </c>
      <c r="G58" s="126">
        <v>8512</v>
      </c>
      <c r="H58" s="126">
        <f t="shared" si="19"/>
        <v>97.940398112990451</v>
      </c>
      <c r="I58" s="125">
        <v>137</v>
      </c>
      <c r="J58" s="125">
        <v>137</v>
      </c>
      <c r="K58" s="127">
        <f t="shared" si="20"/>
        <v>100</v>
      </c>
    </row>
    <row r="59" spans="1:11" s="116" customFormat="1" ht="20.25" customHeight="1" thickBot="1" x14ac:dyDescent="0.3">
      <c r="A59" s="171" t="s">
        <v>60</v>
      </c>
      <c r="B59" s="171"/>
      <c r="C59" s="171"/>
      <c r="D59" s="171">
        <v>26282</v>
      </c>
      <c r="E59" s="171">
        <v>8488</v>
      </c>
      <c r="F59" s="171">
        <v>13294</v>
      </c>
      <c r="G59" s="172">
        <v>47375</v>
      </c>
      <c r="H59" s="126">
        <f t="shared" si="19"/>
        <v>98.566494673768304</v>
      </c>
      <c r="I59" s="634" t="s">
        <v>34</v>
      </c>
      <c r="J59" s="635"/>
      <c r="K59" s="636"/>
    </row>
    <row r="60" spans="1:11" ht="23.25" customHeight="1" x14ac:dyDescent="0.25">
      <c r="A60" s="4" t="s">
        <v>794</v>
      </c>
      <c r="B60" s="6">
        <f t="shared" ref="B60:G60" si="21">SUM(B61:B66)</f>
        <v>0</v>
      </c>
      <c r="C60" s="6">
        <f t="shared" si="21"/>
        <v>0</v>
      </c>
      <c r="D60" s="6">
        <f>SUM(D61:D66)</f>
        <v>80038</v>
      </c>
      <c r="E60" s="6">
        <f>SUM(E61:E66)</f>
        <v>8195</v>
      </c>
      <c r="F60" s="6">
        <f>SUM(F61:F66)</f>
        <v>58995</v>
      </c>
      <c r="G60" s="6">
        <f t="shared" si="21"/>
        <v>145557</v>
      </c>
      <c r="H60" s="6">
        <f>G60*100/(SUM(B60:F60))</f>
        <v>98.865025674464093</v>
      </c>
      <c r="I60" s="6">
        <f>SUM(I61:I66)</f>
        <v>2886</v>
      </c>
      <c r="J60" s="6">
        <f>SUM(J61:J66)</f>
        <v>2750</v>
      </c>
      <c r="K60" s="9">
        <f>J60*100/I60</f>
        <v>95.287595287595281</v>
      </c>
    </row>
    <row r="61" spans="1:11" ht="21" customHeight="1" x14ac:dyDescent="0.25">
      <c r="A61" s="80" t="s">
        <v>61</v>
      </c>
      <c r="B61" s="79"/>
      <c r="C61" s="79"/>
      <c r="D61" s="79">
        <v>9531</v>
      </c>
      <c r="E61" s="79">
        <v>2012</v>
      </c>
      <c r="F61" s="79">
        <v>15751</v>
      </c>
      <c r="G61" s="150">
        <v>26782</v>
      </c>
      <c r="H61" s="150">
        <f t="shared" si="19"/>
        <v>98.124129845387259</v>
      </c>
      <c r="I61" s="150">
        <v>475</v>
      </c>
      <c r="J61" s="150">
        <v>447</v>
      </c>
      <c r="K61" s="151">
        <f t="shared" ref="K61:K64" si="22">J61*100/I61</f>
        <v>94.10526315789474</v>
      </c>
    </row>
    <row r="62" spans="1:11" ht="21" customHeight="1" x14ac:dyDescent="0.25">
      <c r="A62" s="124" t="s">
        <v>62</v>
      </c>
      <c r="B62" s="125"/>
      <c r="C62" s="125"/>
      <c r="D62" s="125">
        <v>5421</v>
      </c>
      <c r="E62" s="125">
        <v>2870</v>
      </c>
      <c r="F62" s="126">
        <v>7222</v>
      </c>
      <c r="G62" s="173">
        <v>15237</v>
      </c>
      <c r="H62" s="126">
        <f t="shared" si="19"/>
        <v>98.220847031521956</v>
      </c>
      <c r="I62" s="126">
        <v>268</v>
      </c>
      <c r="J62" s="126">
        <v>267</v>
      </c>
      <c r="K62" s="127">
        <f t="shared" si="22"/>
        <v>99.626865671641795</v>
      </c>
    </row>
    <row r="63" spans="1:11" s="92" customFormat="1" ht="21" customHeight="1" x14ac:dyDescent="0.25">
      <c r="A63" s="80" t="s">
        <v>63</v>
      </c>
      <c r="B63" s="79"/>
      <c r="C63" s="79"/>
      <c r="D63" s="79">
        <v>5925</v>
      </c>
      <c r="E63" s="79">
        <v>629</v>
      </c>
      <c r="F63" s="79">
        <v>13686</v>
      </c>
      <c r="G63" s="150">
        <v>20066</v>
      </c>
      <c r="H63" s="150">
        <f t="shared" si="19"/>
        <v>99.140316205533594</v>
      </c>
      <c r="I63" s="150">
        <v>622</v>
      </c>
      <c r="J63" s="150">
        <v>622</v>
      </c>
      <c r="K63" s="151">
        <f t="shared" si="22"/>
        <v>100</v>
      </c>
    </row>
    <row r="64" spans="1:11" ht="21" customHeight="1" x14ac:dyDescent="0.25">
      <c r="A64" s="80" t="s">
        <v>64</v>
      </c>
      <c r="B64" s="79"/>
      <c r="C64" s="79"/>
      <c r="D64" s="79">
        <v>28257</v>
      </c>
      <c r="E64" s="79">
        <v>1241</v>
      </c>
      <c r="F64" s="162">
        <v>12527</v>
      </c>
      <c r="G64" s="150">
        <v>41740</v>
      </c>
      <c r="H64" s="150">
        <f t="shared" si="19"/>
        <v>99.321832242712674</v>
      </c>
      <c r="I64" s="150">
        <v>729</v>
      </c>
      <c r="J64" s="150">
        <v>729</v>
      </c>
      <c r="K64" s="151">
        <f t="shared" si="22"/>
        <v>100</v>
      </c>
    </row>
    <row r="65" spans="1:11" ht="21" customHeight="1" x14ac:dyDescent="0.25">
      <c r="A65" s="80" t="s">
        <v>65</v>
      </c>
      <c r="B65" s="79"/>
      <c r="C65" s="79"/>
      <c r="D65" s="79">
        <v>24149</v>
      </c>
      <c r="E65" s="79"/>
      <c r="F65" s="79">
        <v>60</v>
      </c>
      <c r="G65" s="150">
        <v>24149</v>
      </c>
      <c r="H65" s="150">
        <f t="shared" si="19"/>
        <v>99.752158288239912</v>
      </c>
      <c r="I65" s="150">
        <v>470</v>
      </c>
      <c r="J65" s="150">
        <v>380</v>
      </c>
      <c r="K65" s="151">
        <f t="shared" ref="K65:K66" si="23">J65*100/I65</f>
        <v>80.851063829787236</v>
      </c>
    </row>
    <row r="66" spans="1:11" s="92" customFormat="1" ht="21" customHeight="1" thickBot="1" x14ac:dyDescent="0.3">
      <c r="A66" s="122" t="s">
        <v>66</v>
      </c>
      <c r="B66" s="164"/>
      <c r="C66" s="164"/>
      <c r="D66" s="164">
        <v>6755</v>
      </c>
      <c r="E66" s="164">
        <v>1443</v>
      </c>
      <c r="F66" s="164">
        <v>9749</v>
      </c>
      <c r="G66" s="165">
        <v>17583</v>
      </c>
      <c r="H66" s="150">
        <f t="shared" si="19"/>
        <v>97.971805872847824</v>
      </c>
      <c r="I66" s="165">
        <v>322</v>
      </c>
      <c r="J66" s="165">
        <v>305</v>
      </c>
      <c r="K66" s="151">
        <f t="shared" si="23"/>
        <v>94.720496894409933</v>
      </c>
    </row>
    <row r="67" spans="1:11" ht="24.75" customHeight="1" x14ac:dyDescent="0.25">
      <c r="A67" s="4" t="s">
        <v>795</v>
      </c>
      <c r="B67" s="6">
        <f t="shared" ref="B67:F67" si="24">SUM(B68:B75)</f>
        <v>543493</v>
      </c>
      <c r="C67" s="6">
        <f t="shared" si="24"/>
        <v>0</v>
      </c>
      <c r="D67" s="6">
        <f t="shared" si="24"/>
        <v>109464</v>
      </c>
      <c r="E67" s="6">
        <f t="shared" si="24"/>
        <v>62374</v>
      </c>
      <c r="F67" s="6">
        <f t="shared" si="24"/>
        <v>105325</v>
      </c>
      <c r="G67" s="6">
        <f>SUM(G68:G75)</f>
        <v>796090.28</v>
      </c>
      <c r="H67" s="6">
        <f>G67*100/SUM(B67:F67)</f>
        <v>97.006575227622776</v>
      </c>
      <c r="I67" s="6">
        <f>SUM(I68:I75)</f>
        <v>1981</v>
      </c>
      <c r="J67" s="6">
        <f>SUM(J68:J75)</f>
        <v>1981</v>
      </c>
      <c r="K67" s="9">
        <f>J67*100/I67</f>
        <v>100</v>
      </c>
    </row>
    <row r="68" spans="1:11" s="116" customFormat="1" ht="21.75" customHeight="1" x14ac:dyDescent="0.25">
      <c r="A68" s="124" t="s">
        <v>67</v>
      </c>
      <c r="B68" s="125"/>
      <c r="C68" s="125"/>
      <c r="D68" s="125">
        <v>17841</v>
      </c>
      <c r="E68" s="125">
        <v>1088</v>
      </c>
      <c r="F68" s="125">
        <v>4821</v>
      </c>
      <c r="G68" s="126">
        <v>22756</v>
      </c>
      <c r="H68" s="126">
        <f t="shared" si="19"/>
        <v>95.814736842105262</v>
      </c>
      <c r="I68" s="662" t="s">
        <v>34</v>
      </c>
      <c r="J68" s="663"/>
      <c r="K68" s="664"/>
    </row>
    <row r="69" spans="1:11" s="92" customFormat="1" ht="21.75" customHeight="1" x14ac:dyDescent="0.25">
      <c r="A69" s="80" t="s">
        <v>68</v>
      </c>
      <c r="B69" s="79"/>
      <c r="C69" s="79"/>
      <c r="D69" s="79">
        <v>10538</v>
      </c>
      <c r="E69" s="79">
        <v>7082</v>
      </c>
      <c r="F69" s="79">
        <v>17779</v>
      </c>
      <c r="G69" s="150">
        <v>35499</v>
      </c>
      <c r="H69" s="150">
        <f t="shared" si="19"/>
        <v>100.28249385575863</v>
      </c>
      <c r="I69" s="150">
        <v>330</v>
      </c>
      <c r="J69" s="150">
        <v>330</v>
      </c>
      <c r="K69" s="151">
        <v>100</v>
      </c>
    </row>
    <row r="70" spans="1:11" ht="21.75" customHeight="1" x14ac:dyDescent="0.25">
      <c r="A70" s="80" t="s">
        <v>69</v>
      </c>
      <c r="B70" s="79"/>
      <c r="C70" s="79"/>
      <c r="D70" s="174">
        <v>6150</v>
      </c>
      <c r="E70" s="79">
        <v>1384</v>
      </c>
      <c r="F70" s="79">
        <v>9924</v>
      </c>
      <c r="G70" s="150">
        <v>15944</v>
      </c>
      <c r="H70" s="150">
        <f t="shared" si="19"/>
        <v>91.327758047886363</v>
      </c>
      <c r="I70" s="637" t="s">
        <v>34</v>
      </c>
      <c r="J70" s="638"/>
      <c r="K70" s="639"/>
    </row>
    <row r="71" spans="1:11" s="92" customFormat="1" ht="21.75" customHeight="1" x14ac:dyDescent="0.25">
      <c r="A71" s="80" t="s">
        <v>70</v>
      </c>
      <c r="B71" s="79"/>
      <c r="C71" s="79"/>
      <c r="D71" s="79">
        <v>15474</v>
      </c>
      <c r="E71" s="79">
        <v>1145</v>
      </c>
      <c r="F71" s="79">
        <v>8561</v>
      </c>
      <c r="G71" s="150">
        <v>25180</v>
      </c>
      <c r="H71" s="150">
        <f t="shared" si="19"/>
        <v>100</v>
      </c>
      <c r="I71" s="150">
        <v>360</v>
      </c>
      <c r="J71" s="150">
        <v>360</v>
      </c>
      <c r="K71" s="151">
        <v>100</v>
      </c>
    </row>
    <row r="72" spans="1:11" s="92" customFormat="1" ht="21.75" customHeight="1" x14ac:dyDescent="0.25">
      <c r="A72" s="80" t="s">
        <v>71</v>
      </c>
      <c r="B72" s="79"/>
      <c r="C72" s="79"/>
      <c r="D72" s="79">
        <v>17412</v>
      </c>
      <c r="E72" s="79">
        <v>6564</v>
      </c>
      <c r="F72" s="79">
        <v>10186</v>
      </c>
      <c r="G72" s="150">
        <v>33541</v>
      </c>
      <c r="H72" s="150">
        <f t="shared" si="19"/>
        <v>98.182190738247172</v>
      </c>
      <c r="I72" s="637" t="s">
        <v>34</v>
      </c>
      <c r="J72" s="638"/>
      <c r="K72" s="639"/>
    </row>
    <row r="73" spans="1:11" s="92" customFormat="1" ht="21.75" customHeight="1" x14ac:dyDescent="0.25">
      <c r="A73" s="80" t="s">
        <v>72</v>
      </c>
      <c r="B73" s="79"/>
      <c r="C73" s="79"/>
      <c r="D73" s="79">
        <v>23783</v>
      </c>
      <c r="E73" s="79">
        <v>4041</v>
      </c>
      <c r="F73" s="79">
        <v>11579</v>
      </c>
      <c r="G73" s="150">
        <v>39403</v>
      </c>
      <c r="H73" s="150">
        <f t="shared" si="19"/>
        <v>100</v>
      </c>
      <c r="I73" s="150">
        <v>395</v>
      </c>
      <c r="J73" s="150">
        <v>395</v>
      </c>
      <c r="K73" s="151">
        <v>100</v>
      </c>
    </row>
    <row r="74" spans="1:11" ht="21.75" customHeight="1" x14ac:dyDescent="0.25">
      <c r="A74" s="80" t="s">
        <v>73</v>
      </c>
      <c r="B74" s="175">
        <v>543493</v>
      </c>
      <c r="C74" s="79"/>
      <c r="D74" s="79"/>
      <c r="E74" s="79"/>
      <c r="F74" s="79"/>
      <c r="G74" s="176">
        <v>521753.28</v>
      </c>
      <c r="H74" s="150">
        <f t="shared" si="19"/>
        <v>96</v>
      </c>
      <c r="I74" s="637" t="s">
        <v>34</v>
      </c>
      <c r="J74" s="638"/>
      <c r="K74" s="639"/>
    </row>
    <row r="75" spans="1:11" s="92" customFormat="1" ht="21.75" customHeight="1" thickBot="1" x14ac:dyDescent="0.3">
      <c r="A75" s="122" t="s">
        <v>74</v>
      </c>
      <c r="B75" s="164"/>
      <c r="C75" s="164"/>
      <c r="D75" s="79">
        <v>18266</v>
      </c>
      <c r="E75" s="79">
        <v>41070</v>
      </c>
      <c r="F75" s="79">
        <v>42475</v>
      </c>
      <c r="G75" s="150">
        <v>102014</v>
      </c>
      <c r="H75" s="150">
        <f>G75*100/SUM(B75:F75)</f>
        <v>100.19938906405005</v>
      </c>
      <c r="I75" s="79">
        <v>896</v>
      </c>
      <c r="J75" s="79">
        <v>896</v>
      </c>
      <c r="K75" s="169">
        <v>100</v>
      </c>
    </row>
    <row r="76" spans="1:11" ht="24" customHeight="1" thickBot="1" x14ac:dyDescent="0.3">
      <c r="A76" s="10" t="s">
        <v>75</v>
      </c>
      <c r="B76" s="11">
        <f t="shared" ref="B76:G76" si="25">SUM(B6,B14,B21,B29,B35,B42,B50,B55,B60,B67)</f>
        <v>1117998</v>
      </c>
      <c r="C76" s="11">
        <f t="shared" si="25"/>
        <v>149123</v>
      </c>
      <c r="D76" s="11">
        <f t="shared" si="25"/>
        <v>732091</v>
      </c>
      <c r="E76" s="11">
        <f t="shared" si="25"/>
        <v>360530</v>
      </c>
      <c r="F76" s="11">
        <f t="shared" si="25"/>
        <v>676291</v>
      </c>
      <c r="G76" s="11">
        <f t="shared" si="25"/>
        <v>2977319.2800000003</v>
      </c>
      <c r="H76" s="11">
        <f>G76*100/(SUM(B76:F76))</f>
        <v>98.066104024561</v>
      </c>
      <c r="I76" s="11">
        <f>SUM(I6,I14,I21,I29,I35,I42,I50,I55,I60,I67)</f>
        <v>79654</v>
      </c>
      <c r="J76" s="11">
        <f>SUM(J6,J14,J21,J29,J35,J42,J50,J55,J60,J67)</f>
        <v>72529</v>
      </c>
      <c r="K76" s="35">
        <f>J76*100/I76</f>
        <v>91.055063148115593</v>
      </c>
    </row>
    <row r="77" spans="1:11" x14ac:dyDescent="0.25">
      <c r="A77" s="12"/>
      <c r="B77" s="13"/>
      <c r="C77" s="13"/>
      <c r="D77" s="13"/>
      <c r="E77" s="13"/>
      <c r="F77" s="13"/>
      <c r="G77" s="14"/>
      <c r="H77" s="13"/>
      <c r="I77" s="12"/>
      <c r="J77" s="12"/>
      <c r="K77" s="15"/>
    </row>
    <row r="78" spans="1:11" ht="16.5" thickBot="1" x14ac:dyDescent="0.3">
      <c r="A78" s="1"/>
      <c r="B78" s="1"/>
      <c r="C78" s="1"/>
      <c r="D78" s="1"/>
      <c r="E78" s="1"/>
      <c r="F78" s="1"/>
      <c r="G78" s="2"/>
      <c r="H78" s="1"/>
      <c r="I78" s="1"/>
      <c r="J78" s="1"/>
      <c r="K78" s="1"/>
    </row>
    <row r="79" spans="1:11" ht="37.5" customHeight="1" x14ac:dyDescent="0.25">
      <c r="A79" s="647" t="s">
        <v>1</v>
      </c>
      <c r="B79" s="649" t="s">
        <v>76</v>
      </c>
      <c r="C79" s="650"/>
      <c r="D79" s="650"/>
      <c r="E79" s="651"/>
      <c r="F79" s="652" t="s">
        <v>77</v>
      </c>
      <c r="G79" s="649" t="s">
        <v>78</v>
      </c>
      <c r="H79" s="654"/>
      <c r="I79" s="16"/>
      <c r="J79" s="1"/>
      <c r="K79" s="1"/>
    </row>
    <row r="80" spans="1:11" ht="63.75" thickBot="1" x14ac:dyDescent="0.3">
      <c r="A80" s="648"/>
      <c r="B80" s="120" t="s">
        <v>79</v>
      </c>
      <c r="C80" s="120" t="s">
        <v>80</v>
      </c>
      <c r="D80" s="120" t="s">
        <v>804</v>
      </c>
      <c r="E80" s="120" t="s">
        <v>805</v>
      </c>
      <c r="F80" s="653"/>
      <c r="G80" s="177" t="s">
        <v>12</v>
      </c>
      <c r="H80" s="178" t="s">
        <v>13</v>
      </c>
      <c r="I80" s="16"/>
      <c r="J80" s="1"/>
      <c r="K80" s="1"/>
    </row>
    <row r="81" spans="1:11" ht="24" customHeight="1" x14ac:dyDescent="0.25">
      <c r="A81" s="179" t="s">
        <v>88</v>
      </c>
      <c r="B81" s="180">
        <f t="shared" ref="B81:F81" si="26">SUM(B82:B88)</f>
        <v>56776</v>
      </c>
      <c r="C81" s="180">
        <f t="shared" si="26"/>
        <v>44898</v>
      </c>
      <c r="D81" s="180">
        <f t="shared" si="26"/>
        <v>7673</v>
      </c>
      <c r="E81" s="180">
        <f t="shared" si="26"/>
        <v>7458</v>
      </c>
      <c r="F81" s="180">
        <f t="shared" si="26"/>
        <v>2156</v>
      </c>
      <c r="G81" s="181">
        <f>SUM(G82:G88)</f>
        <v>118381</v>
      </c>
      <c r="H81" s="9">
        <f t="shared" ref="H81:H86" si="27">G81*100/(SUM(B81:F81))</f>
        <v>99.512445255167663</v>
      </c>
      <c r="I81" s="17"/>
      <c r="J81" s="1"/>
      <c r="K81" s="1"/>
    </row>
    <row r="82" spans="1:11" x14ac:dyDescent="0.25">
      <c r="A82" s="182" t="s">
        <v>14</v>
      </c>
      <c r="B82" s="183">
        <v>37963</v>
      </c>
      <c r="C82" s="183">
        <v>6681</v>
      </c>
      <c r="D82" s="183" t="s">
        <v>81</v>
      </c>
      <c r="E82" s="183">
        <v>3346</v>
      </c>
      <c r="F82" s="183" t="s">
        <v>34</v>
      </c>
      <c r="G82" s="184">
        <v>47990</v>
      </c>
      <c r="H82" s="185">
        <f t="shared" si="27"/>
        <v>100</v>
      </c>
      <c r="I82" s="16"/>
      <c r="J82" s="1"/>
      <c r="K82" s="1"/>
    </row>
    <row r="83" spans="1:11" s="96" customFormat="1" x14ac:dyDescent="0.25">
      <c r="A83" s="128" t="s">
        <v>15</v>
      </c>
      <c r="B83" s="129">
        <v>1272</v>
      </c>
      <c r="C83" s="129">
        <v>9363</v>
      </c>
      <c r="D83" s="129">
        <v>5351</v>
      </c>
      <c r="E83" s="129">
        <v>108</v>
      </c>
      <c r="F83" s="129">
        <v>403</v>
      </c>
      <c r="G83" s="130">
        <v>16527</v>
      </c>
      <c r="H83" s="186">
        <f t="shared" si="27"/>
        <v>100.18185124568103</v>
      </c>
      <c r="I83" s="94"/>
      <c r="J83" s="95"/>
      <c r="K83" s="95"/>
    </row>
    <row r="84" spans="1:11" s="113" customFormat="1" x14ac:dyDescent="0.25">
      <c r="A84" s="183" t="s">
        <v>82</v>
      </c>
      <c r="B84" s="183">
        <v>1238</v>
      </c>
      <c r="C84" s="183">
        <v>985</v>
      </c>
      <c r="D84" s="183">
        <v>215</v>
      </c>
      <c r="E84" s="183">
        <v>302</v>
      </c>
      <c r="F84" s="183">
        <v>81</v>
      </c>
      <c r="G84" s="184">
        <v>2808</v>
      </c>
      <c r="H84" s="185">
        <f t="shared" si="27"/>
        <v>99.539170506912441</v>
      </c>
      <c r="I84" s="114"/>
      <c r="J84" s="112"/>
      <c r="K84" s="112"/>
    </row>
    <row r="85" spans="1:11" x14ac:dyDescent="0.25">
      <c r="A85" s="182" t="s">
        <v>83</v>
      </c>
      <c r="B85" s="183">
        <v>7694</v>
      </c>
      <c r="C85" s="183">
        <v>3484</v>
      </c>
      <c r="D85" s="183">
        <v>1115</v>
      </c>
      <c r="E85" s="183">
        <v>1769</v>
      </c>
      <c r="F85" s="183">
        <v>935</v>
      </c>
      <c r="G85" s="184">
        <v>14964</v>
      </c>
      <c r="H85" s="185">
        <f t="shared" si="27"/>
        <v>99.779955991198236</v>
      </c>
      <c r="I85" s="16"/>
      <c r="J85" s="1"/>
      <c r="K85" s="1"/>
    </row>
    <row r="86" spans="1:11" x14ac:dyDescent="0.25">
      <c r="A86" s="182" t="s">
        <v>18</v>
      </c>
      <c r="B86" s="183">
        <v>1814</v>
      </c>
      <c r="C86" s="183">
        <v>8508</v>
      </c>
      <c r="D86" s="183">
        <v>203</v>
      </c>
      <c r="E86" s="183">
        <v>235</v>
      </c>
      <c r="F86" s="183">
        <v>258</v>
      </c>
      <c r="G86" s="184">
        <v>11018</v>
      </c>
      <c r="H86" s="185">
        <f t="shared" si="27"/>
        <v>100</v>
      </c>
      <c r="I86" s="16"/>
      <c r="J86" s="1"/>
      <c r="K86" s="1"/>
    </row>
    <row r="87" spans="1:11" s="113" customFormat="1" x14ac:dyDescent="0.25">
      <c r="A87" s="187" t="s">
        <v>19</v>
      </c>
      <c r="B87" s="188">
        <v>1901</v>
      </c>
      <c r="C87" s="188">
        <v>8755</v>
      </c>
      <c r="D87" s="188">
        <v>191</v>
      </c>
      <c r="E87" s="188">
        <v>218</v>
      </c>
      <c r="F87" s="188">
        <v>479</v>
      </c>
      <c r="G87" s="189">
        <v>11544</v>
      </c>
      <c r="H87" s="190">
        <f>G87*100/(SUM(B87:F87))</f>
        <v>100</v>
      </c>
      <c r="I87" s="114"/>
      <c r="J87" s="112"/>
      <c r="K87" s="112"/>
    </row>
    <row r="88" spans="1:11" ht="20.25" customHeight="1" thickBot="1" x14ac:dyDescent="0.3">
      <c r="A88" s="191" t="s">
        <v>20</v>
      </c>
      <c r="B88" s="192">
        <v>4894</v>
      </c>
      <c r="C88" s="192">
        <v>7122</v>
      </c>
      <c r="D88" s="192">
        <v>598</v>
      </c>
      <c r="E88" s="192">
        <v>1480</v>
      </c>
      <c r="F88" s="192" t="s">
        <v>81</v>
      </c>
      <c r="G88" s="193">
        <v>13530</v>
      </c>
      <c r="H88" s="185">
        <f>G88*100/(SUM(B88:F88))</f>
        <v>95.99829714772244</v>
      </c>
      <c r="I88" s="16"/>
      <c r="J88" s="1"/>
      <c r="K88" s="1"/>
    </row>
    <row r="89" spans="1:11" ht="26.25" customHeight="1" x14ac:dyDescent="0.25">
      <c r="A89" s="4" t="s">
        <v>89</v>
      </c>
      <c r="B89" s="5">
        <f t="shared" ref="B89:G89" si="28">SUM(B90:B95)</f>
        <v>254815</v>
      </c>
      <c r="C89" s="5">
        <f t="shared" si="28"/>
        <v>85569</v>
      </c>
      <c r="D89" s="5">
        <f t="shared" si="28"/>
        <v>34041</v>
      </c>
      <c r="E89" s="5">
        <f t="shared" si="28"/>
        <v>34881</v>
      </c>
      <c r="F89" s="5">
        <f t="shared" si="28"/>
        <v>17014</v>
      </c>
      <c r="G89" s="5">
        <f t="shared" si="28"/>
        <v>418379</v>
      </c>
      <c r="H89" s="9">
        <f>G89*100/(SUM(B89:F89))</f>
        <v>98.137314693188216</v>
      </c>
      <c r="I89" s="18"/>
      <c r="J89" s="1"/>
      <c r="K89" s="1"/>
    </row>
    <row r="90" spans="1:11" x14ac:dyDescent="0.25">
      <c r="A90" s="194" t="s">
        <v>21</v>
      </c>
      <c r="B90" s="183">
        <v>14460</v>
      </c>
      <c r="C90" s="183">
        <v>6750</v>
      </c>
      <c r="D90" s="183">
        <v>5371</v>
      </c>
      <c r="E90" s="183">
        <v>3637</v>
      </c>
      <c r="F90" s="183">
        <v>571</v>
      </c>
      <c r="G90" s="184">
        <v>30789</v>
      </c>
      <c r="H90" s="185">
        <f>G90*100/(SUM(B90:F90))</f>
        <v>100</v>
      </c>
      <c r="I90" s="16"/>
      <c r="J90" s="1"/>
      <c r="K90" s="1"/>
    </row>
    <row r="91" spans="1:11" s="113" customFormat="1" x14ac:dyDescent="0.25">
      <c r="A91" s="194" t="s">
        <v>23</v>
      </c>
      <c r="B91" s="195">
        <v>4802</v>
      </c>
      <c r="C91" s="195">
        <v>7924</v>
      </c>
      <c r="D91" s="195">
        <v>2052</v>
      </c>
      <c r="E91" s="195">
        <v>1833</v>
      </c>
      <c r="F91" s="195">
        <v>343</v>
      </c>
      <c r="G91" s="196">
        <v>16239</v>
      </c>
      <c r="H91" s="190">
        <f>G91*100/(SUM(B91:F91))</f>
        <v>95.78270614604223</v>
      </c>
      <c r="I91" s="114"/>
      <c r="J91" s="112"/>
      <c r="K91" s="112"/>
    </row>
    <row r="92" spans="1:11" s="113" customFormat="1" x14ac:dyDescent="0.25">
      <c r="A92" s="194" t="s">
        <v>24</v>
      </c>
      <c r="B92" s="197">
        <v>205455</v>
      </c>
      <c r="C92" s="195">
        <v>30117</v>
      </c>
      <c r="D92" s="195">
        <v>6731</v>
      </c>
      <c r="E92" s="195">
        <v>23025</v>
      </c>
      <c r="F92" s="195">
        <v>10806</v>
      </c>
      <c r="G92" s="196">
        <v>272926</v>
      </c>
      <c r="H92" s="190">
        <f t="shared" ref="H92:H97" si="29">G92*100/(SUM(B92:F92))</f>
        <v>98.838245199794301</v>
      </c>
      <c r="I92" s="114"/>
      <c r="J92" s="112"/>
      <c r="K92" s="112"/>
    </row>
    <row r="93" spans="1:11" s="113" customFormat="1" x14ac:dyDescent="0.25">
      <c r="A93" s="194" t="s">
        <v>25</v>
      </c>
      <c r="B93" s="197">
        <v>11356</v>
      </c>
      <c r="C93" s="198">
        <v>17936</v>
      </c>
      <c r="D93" s="198">
        <v>14630</v>
      </c>
      <c r="E93" s="195">
        <v>452</v>
      </c>
      <c r="F93" s="195">
        <v>162</v>
      </c>
      <c r="G93" s="196">
        <v>42738</v>
      </c>
      <c r="H93" s="190">
        <f t="shared" si="29"/>
        <v>95.962816597808512</v>
      </c>
      <c r="I93" s="114"/>
      <c r="J93" s="112"/>
      <c r="K93" s="112"/>
    </row>
    <row r="94" spans="1:11" s="113" customFormat="1" x14ac:dyDescent="0.25">
      <c r="A94" s="194" t="s">
        <v>26</v>
      </c>
      <c r="B94" s="195">
        <v>13889</v>
      </c>
      <c r="C94" s="195">
        <v>12206</v>
      </c>
      <c r="D94" s="195">
        <v>4740</v>
      </c>
      <c r="E94" s="195">
        <v>4326</v>
      </c>
      <c r="F94" s="195">
        <v>3046</v>
      </c>
      <c r="G94" s="196">
        <v>35987</v>
      </c>
      <c r="H94" s="190">
        <f t="shared" si="29"/>
        <v>94.189546418195619</v>
      </c>
      <c r="I94" s="114"/>
      <c r="J94" s="112"/>
      <c r="K94" s="112"/>
    </row>
    <row r="95" spans="1:11" s="113" customFormat="1" ht="16.5" thickBot="1" x14ac:dyDescent="0.3">
      <c r="A95" s="199" t="s">
        <v>27</v>
      </c>
      <c r="B95" s="200">
        <v>4853</v>
      </c>
      <c r="C95" s="200">
        <v>10636</v>
      </c>
      <c r="D95" s="200">
        <v>517</v>
      </c>
      <c r="E95" s="200">
        <v>1608</v>
      </c>
      <c r="F95" s="200">
        <v>2086</v>
      </c>
      <c r="G95" s="201">
        <v>19700</v>
      </c>
      <c r="H95" s="190">
        <v>100</v>
      </c>
      <c r="I95" s="112"/>
      <c r="J95" s="112"/>
      <c r="K95" s="112"/>
    </row>
    <row r="96" spans="1:11" ht="30" customHeight="1" x14ac:dyDescent="0.25">
      <c r="A96" s="4" t="s">
        <v>90</v>
      </c>
      <c r="B96" s="5">
        <f t="shared" ref="B96:G96" si="30">SUM(B97:B99,B101:B103)</f>
        <v>114352</v>
      </c>
      <c r="C96" s="5">
        <f t="shared" si="30"/>
        <v>45171</v>
      </c>
      <c r="D96" s="5">
        <f t="shared" si="30"/>
        <v>16454</v>
      </c>
      <c r="E96" s="5">
        <f t="shared" si="30"/>
        <v>5013</v>
      </c>
      <c r="F96" s="5">
        <f t="shared" si="30"/>
        <v>10119</v>
      </c>
      <c r="G96" s="5">
        <f t="shared" si="30"/>
        <v>190846</v>
      </c>
      <c r="H96" s="9">
        <f>G96*100/(SUM(B96:F96))</f>
        <v>99.862382200733606</v>
      </c>
      <c r="I96" s="18"/>
      <c r="J96" s="1"/>
      <c r="K96" s="1"/>
    </row>
    <row r="97" spans="1:11" x14ac:dyDescent="0.25">
      <c r="A97" s="76" t="s">
        <v>28</v>
      </c>
      <c r="B97" s="202">
        <v>79548</v>
      </c>
      <c r="C97" s="202">
        <v>4629</v>
      </c>
      <c r="D97" s="202">
        <v>796</v>
      </c>
      <c r="E97" s="202" t="s">
        <v>81</v>
      </c>
      <c r="F97" s="202">
        <v>5865</v>
      </c>
      <c r="G97" s="203">
        <v>90838</v>
      </c>
      <c r="H97" s="142">
        <f t="shared" si="29"/>
        <v>100</v>
      </c>
      <c r="I97" s="19"/>
      <c r="J97" s="20"/>
      <c r="K97" s="1"/>
    </row>
    <row r="98" spans="1:11" s="103" customFormat="1" x14ac:dyDescent="0.25">
      <c r="A98" s="76" t="s">
        <v>29</v>
      </c>
      <c r="B98" s="204">
        <v>7225</v>
      </c>
      <c r="C98" s="204">
        <v>13488</v>
      </c>
      <c r="D98" s="204">
        <v>9906</v>
      </c>
      <c r="E98" s="204">
        <v>715</v>
      </c>
      <c r="F98" s="204">
        <v>718</v>
      </c>
      <c r="G98" s="205">
        <v>32052</v>
      </c>
      <c r="H98" s="142">
        <v>100</v>
      </c>
      <c r="I98" s="111"/>
      <c r="J98" s="101"/>
      <c r="K98" s="101"/>
    </row>
    <row r="99" spans="1:11" x14ac:dyDescent="0.25">
      <c r="A99" s="76" t="s">
        <v>30</v>
      </c>
      <c r="B99" s="204">
        <v>6033</v>
      </c>
      <c r="C99" s="204">
        <v>7702</v>
      </c>
      <c r="D99" s="204">
        <v>2843</v>
      </c>
      <c r="E99" s="204">
        <v>515</v>
      </c>
      <c r="F99" s="204">
        <v>895</v>
      </c>
      <c r="G99" s="205">
        <v>17988</v>
      </c>
      <c r="H99" s="142">
        <f>G99*100/(SUM(B99:F99))</f>
        <v>100</v>
      </c>
      <c r="I99" s="21"/>
      <c r="J99" s="1"/>
      <c r="K99" s="1"/>
    </row>
    <row r="100" spans="1:11" s="103" customFormat="1" x14ac:dyDescent="0.25">
      <c r="A100" s="76" t="s">
        <v>84</v>
      </c>
      <c r="B100" s="640" t="s">
        <v>34</v>
      </c>
      <c r="C100" s="641"/>
      <c r="D100" s="641"/>
      <c r="E100" s="641"/>
      <c r="F100" s="641"/>
      <c r="G100" s="641"/>
      <c r="H100" s="642"/>
      <c r="I100" s="104"/>
      <c r="J100" s="101"/>
      <c r="K100" s="101"/>
    </row>
    <row r="101" spans="1:11" s="78" customFormat="1" x14ac:dyDescent="0.25">
      <c r="A101" s="76" t="s">
        <v>33</v>
      </c>
      <c r="B101" s="204">
        <v>9409</v>
      </c>
      <c r="C101" s="204">
        <v>6718</v>
      </c>
      <c r="D101" s="204">
        <v>622</v>
      </c>
      <c r="E101" s="204">
        <v>1381</v>
      </c>
      <c r="F101" s="204">
        <v>1962</v>
      </c>
      <c r="G101" s="205">
        <v>20092</v>
      </c>
      <c r="H101" s="142">
        <f t="shared" ref="H101:H110" si="31">G101*100/(SUM(B101:F101))</f>
        <v>100</v>
      </c>
      <c r="I101" s="90"/>
      <c r="J101" s="77"/>
      <c r="K101" s="77"/>
    </row>
    <row r="102" spans="1:11" x14ac:dyDescent="0.25">
      <c r="A102" s="138" t="s">
        <v>35</v>
      </c>
      <c r="B102" s="140">
        <v>2270</v>
      </c>
      <c r="C102" s="140">
        <v>6166</v>
      </c>
      <c r="D102" s="140">
        <v>736</v>
      </c>
      <c r="E102" s="140">
        <v>1258</v>
      </c>
      <c r="F102" s="140">
        <v>243</v>
      </c>
      <c r="G102" s="141">
        <v>10430</v>
      </c>
      <c r="H102" s="142">
        <f t="shared" si="31"/>
        <v>97.723226834067276</v>
      </c>
      <c r="I102" s="21"/>
      <c r="J102" s="1"/>
      <c r="K102" s="1"/>
    </row>
    <row r="103" spans="1:11" s="78" customFormat="1" ht="16.5" thickBot="1" x14ac:dyDescent="0.3">
      <c r="A103" s="76" t="s">
        <v>37</v>
      </c>
      <c r="B103" s="204">
        <v>9867</v>
      </c>
      <c r="C103" s="204">
        <v>6468</v>
      </c>
      <c r="D103" s="204">
        <v>1551</v>
      </c>
      <c r="E103" s="204">
        <v>1144</v>
      </c>
      <c r="F103" s="204">
        <v>436</v>
      </c>
      <c r="G103" s="205">
        <v>19446</v>
      </c>
      <c r="H103" s="142">
        <v>99.897256755368332</v>
      </c>
      <c r="I103" s="90"/>
      <c r="J103" s="77"/>
      <c r="K103" s="77"/>
    </row>
    <row r="104" spans="1:11" ht="33" customHeight="1" x14ac:dyDescent="0.25">
      <c r="A104" s="4" t="s">
        <v>91</v>
      </c>
      <c r="B104" s="5">
        <f t="shared" ref="B104:G104" si="32">SUM(B105:B109)</f>
        <v>28348</v>
      </c>
      <c r="C104" s="5">
        <f t="shared" si="32"/>
        <v>40029</v>
      </c>
      <c r="D104" s="5">
        <f t="shared" si="32"/>
        <v>3090</v>
      </c>
      <c r="E104" s="5">
        <f t="shared" si="32"/>
        <v>3733</v>
      </c>
      <c r="F104" s="5">
        <f t="shared" si="32"/>
        <v>2234</v>
      </c>
      <c r="G104" s="5">
        <f t="shared" si="32"/>
        <v>77434</v>
      </c>
      <c r="H104" s="9">
        <f t="shared" si="31"/>
        <v>100</v>
      </c>
      <c r="I104" s="18"/>
      <c r="J104" s="1"/>
      <c r="K104" s="1"/>
    </row>
    <row r="105" spans="1:11" x14ac:dyDescent="0.25">
      <c r="A105" s="138" t="s">
        <v>40</v>
      </c>
      <c r="B105" s="206">
        <v>1371</v>
      </c>
      <c r="C105" s="206">
        <v>3969</v>
      </c>
      <c r="D105" s="206">
        <v>216</v>
      </c>
      <c r="E105" s="206">
        <v>65</v>
      </c>
      <c r="F105" s="206">
        <v>178</v>
      </c>
      <c r="G105" s="207">
        <v>5799</v>
      </c>
      <c r="H105" s="142">
        <v>100</v>
      </c>
      <c r="I105" s="22"/>
      <c r="J105" s="1"/>
      <c r="K105" s="1"/>
    </row>
    <row r="106" spans="1:11" s="103" customFormat="1" x14ac:dyDescent="0.25">
      <c r="A106" s="138" t="s">
        <v>41</v>
      </c>
      <c r="B106" s="206">
        <v>2193</v>
      </c>
      <c r="C106" s="208">
        <v>3641</v>
      </c>
      <c r="D106" s="208">
        <v>173</v>
      </c>
      <c r="E106" s="208">
        <v>262</v>
      </c>
      <c r="F106" s="208">
        <v>200</v>
      </c>
      <c r="G106" s="209">
        <v>6469</v>
      </c>
      <c r="H106" s="142">
        <v>100</v>
      </c>
      <c r="I106" s="110"/>
      <c r="J106" s="101"/>
      <c r="K106" s="101"/>
    </row>
    <row r="107" spans="1:11" s="103" customFormat="1" x14ac:dyDescent="0.25">
      <c r="A107" s="138" t="s">
        <v>39</v>
      </c>
      <c r="B107" s="206">
        <v>14736</v>
      </c>
      <c r="C107" s="208">
        <v>10859</v>
      </c>
      <c r="D107" s="208">
        <v>1711</v>
      </c>
      <c r="E107" s="208">
        <v>1755</v>
      </c>
      <c r="F107" s="208">
        <v>920</v>
      </c>
      <c r="G107" s="209">
        <v>29981</v>
      </c>
      <c r="H107" s="142">
        <f t="shared" si="31"/>
        <v>100</v>
      </c>
      <c r="I107" s="110"/>
      <c r="J107" s="101"/>
      <c r="K107" s="101"/>
    </row>
    <row r="108" spans="1:11" x14ac:dyDescent="0.25">
      <c r="A108" s="138" t="s">
        <v>42</v>
      </c>
      <c r="B108" s="206">
        <v>3577</v>
      </c>
      <c r="C108" s="208">
        <v>10098</v>
      </c>
      <c r="D108" s="208">
        <v>234</v>
      </c>
      <c r="E108" s="208">
        <v>584</v>
      </c>
      <c r="F108" s="208">
        <v>439</v>
      </c>
      <c r="G108" s="209">
        <v>14932</v>
      </c>
      <c r="H108" s="142">
        <f t="shared" si="31"/>
        <v>100</v>
      </c>
      <c r="I108" s="23"/>
      <c r="J108" s="1"/>
      <c r="K108" s="1"/>
    </row>
    <row r="109" spans="1:11" s="103" customFormat="1" ht="16.5" thickBot="1" x14ac:dyDescent="0.3">
      <c r="A109" s="210" t="s">
        <v>43</v>
      </c>
      <c r="B109" s="211">
        <v>6471</v>
      </c>
      <c r="C109" s="212">
        <v>11462</v>
      </c>
      <c r="D109" s="212">
        <v>756</v>
      </c>
      <c r="E109" s="212">
        <v>1067</v>
      </c>
      <c r="F109" s="212">
        <v>497</v>
      </c>
      <c r="G109" s="213">
        <v>20253</v>
      </c>
      <c r="H109" s="142">
        <f t="shared" si="31"/>
        <v>100</v>
      </c>
      <c r="I109" s="110"/>
      <c r="J109" s="101"/>
      <c r="K109" s="101"/>
    </row>
    <row r="110" spans="1:11" ht="25.5" customHeight="1" x14ac:dyDescent="0.25">
      <c r="A110" s="4" t="s">
        <v>92</v>
      </c>
      <c r="B110" s="5">
        <f t="shared" ref="B110:G110" si="33">SUM(B111:B113,B115)</f>
        <v>48213</v>
      </c>
      <c r="C110" s="5">
        <f t="shared" si="33"/>
        <v>32130</v>
      </c>
      <c r="D110" s="5">
        <f t="shared" si="33"/>
        <v>4555</v>
      </c>
      <c r="E110" s="5">
        <f t="shared" si="33"/>
        <v>9849</v>
      </c>
      <c r="F110" s="5">
        <f t="shared" si="33"/>
        <v>648</v>
      </c>
      <c r="G110" s="5">
        <f t="shared" si="33"/>
        <v>92819</v>
      </c>
      <c r="H110" s="9">
        <f t="shared" si="31"/>
        <v>97.29964882855495</v>
      </c>
      <c r="I110" s="18"/>
      <c r="J110" s="1"/>
      <c r="K110" s="1"/>
    </row>
    <row r="111" spans="1:11" x14ac:dyDescent="0.25">
      <c r="A111" s="76" t="s">
        <v>44</v>
      </c>
      <c r="B111" s="147">
        <v>5255</v>
      </c>
      <c r="C111" s="147">
        <v>9442</v>
      </c>
      <c r="D111" s="147">
        <v>1228</v>
      </c>
      <c r="E111" s="147">
        <v>632</v>
      </c>
      <c r="F111" s="147" t="s">
        <v>718</v>
      </c>
      <c r="G111" s="214">
        <v>16557</v>
      </c>
      <c r="H111" s="142">
        <f>G111*100/(SUM(B111:F111))</f>
        <v>100</v>
      </c>
      <c r="I111" s="24"/>
      <c r="J111" s="1"/>
      <c r="K111" s="1"/>
    </row>
    <row r="112" spans="1:11" x14ac:dyDescent="0.25">
      <c r="A112" s="76" t="s">
        <v>45</v>
      </c>
      <c r="B112" s="147">
        <v>3504</v>
      </c>
      <c r="C112" s="147">
        <v>6693</v>
      </c>
      <c r="D112" s="147">
        <v>894</v>
      </c>
      <c r="E112" s="147">
        <v>97</v>
      </c>
      <c r="F112" s="147">
        <v>224</v>
      </c>
      <c r="G112" s="214">
        <v>11412</v>
      </c>
      <c r="H112" s="142">
        <f>G112*100/(SUM(B112:F112))</f>
        <v>100</v>
      </c>
      <c r="I112" s="24"/>
      <c r="J112" s="1"/>
      <c r="K112" s="1"/>
    </row>
    <row r="113" spans="1:11" x14ac:dyDescent="0.25">
      <c r="A113" s="76" t="s">
        <v>46</v>
      </c>
      <c r="B113" s="147">
        <v>35536</v>
      </c>
      <c r="C113" s="147">
        <v>8200</v>
      </c>
      <c r="D113" s="147">
        <v>1672</v>
      </c>
      <c r="E113" s="147">
        <v>8056</v>
      </c>
      <c r="F113" s="147" t="s">
        <v>81</v>
      </c>
      <c r="G113" s="214">
        <v>53152</v>
      </c>
      <c r="H113" s="142">
        <f>G113*100/(SUM(B113:F113))</f>
        <v>99.416429747119551</v>
      </c>
      <c r="I113" s="24"/>
      <c r="J113" s="1"/>
      <c r="K113" s="1"/>
    </row>
    <row r="114" spans="1:11" s="103" customFormat="1" x14ac:dyDescent="0.25">
      <c r="A114" s="76" t="s">
        <v>47</v>
      </c>
      <c r="B114" s="631" t="s">
        <v>34</v>
      </c>
      <c r="C114" s="632"/>
      <c r="D114" s="632"/>
      <c r="E114" s="632"/>
      <c r="F114" s="632"/>
      <c r="G114" s="632"/>
      <c r="H114" s="633"/>
      <c r="I114" s="107"/>
      <c r="J114" s="101"/>
      <c r="K114" s="101"/>
    </row>
    <row r="115" spans="1:11" s="103" customFormat="1" x14ac:dyDescent="0.25">
      <c r="A115" s="76" t="s">
        <v>48</v>
      </c>
      <c r="B115" s="215">
        <v>3918</v>
      </c>
      <c r="C115" s="215">
        <v>7795</v>
      </c>
      <c r="D115" s="147">
        <v>761</v>
      </c>
      <c r="E115" s="215">
        <v>1064</v>
      </c>
      <c r="F115" s="147">
        <v>424</v>
      </c>
      <c r="G115" s="214">
        <v>11698</v>
      </c>
      <c r="H115" s="142">
        <f>G115*100/(SUM(B115:F115))</f>
        <v>83.784558086234057</v>
      </c>
      <c r="I115" s="107"/>
      <c r="J115" s="101"/>
      <c r="K115" s="101"/>
    </row>
    <row r="116" spans="1:11" s="103" customFormat="1" ht="16.5" thickBot="1" x14ac:dyDescent="0.3">
      <c r="A116" s="216" t="s">
        <v>49</v>
      </c>
      <c r="B116" s="643" t="s">
        <v>34</v>
      </c>
      <c r="C116" s="644"/>
      <c r="D116" s="644"/>
      <c r="E116" s="644"/>
      <c r="F116" s="644"/>
      <c r="G116" s="644"/>
      <c r="H116" s="645"/>
      <c r="I116" s="107"/>
      <c r="J116" s="101"/>
      <c r="K116" s="101"/>
    </row>
    <row r="117" spans="1:11" ht="27" customHeight="1" x14ac:dyDescent="0.25">
      <c r="A117" s="4" t="s">
        <v>93</v>
      </c>
      <c r="B117" s="5"/>
      <c r="C117" s="5"/>
      <c r="D117" s="5"/>
      <c r="E117" s="5"/>
      <c r="F117" s="5"/>
      <c r="G117" s="5"/>
      <c r="H117" s="9"/>
      <c r="I117" s="18"/>
      <c r="J117" s="1"/>
      <c r="K117" s="1"/>
    </row>
    <row r="118" spans="1:11" s="103" customFormat="1" x14ac:dyDescent="0.25">
      <c r="A118" s="76" t="s">
        <v>50</v>
      </c>
      <c r="B118" s="206" t="s">
        <v>81</v>
      </c>
      <c r="C118" s="206" t="s">
        <v>85</v>
      </c>
      <c r="D118" s="206">
        <v>1888</v>
      </c>
      <c r="E118" s="206">
        <v>466</v>
      </c>
      <c r="F118" s="206" t="s">
        <v>85</v>
      </c>
      <c r="G118" s="207">
        <v>2354</v>
      </c>
      <c r="H118" s="217">
        <v>99.6</v>
      </c>
      <c r="I118" s="107"/>
      <c r="J118" s="101"/>
      <c r="K118" s="101"/>
    </row>
    <row r="119" spans="1:11" s="103" customFormat="1" x14ac:dyDescent="0.25">
      <c r="A119" s="76" t="s">
        <v>51</v>
      </c>
      <c r="B119" s="206">
        <v>4130</v>
      </c>
      <c r="C119" s="206">
        <v>6902</v>
      </c>
      <c r="D119" s="640" t="s">
        <v>34</v>
      </c>
      <c r="E119" s="641"/>
      <c r="F119" s="641"/>
      <c r="G119" s="641"/>
      <c r="H119" s="646"/>
      <c r="I119" s="104"/>
      <c r="J119" s="101"/>
      <c r="K119" s="101"/>
    </row>
    <row r="120" spans="1:11" x14ac:dyDescent="0.25">
      <c r="A120" s="76" t="s">
        <v>52</v>
      </c>
      <c r="B120" s="640" t="s">
        <v>34</v>
      </c>
      <c r="C120" s="641"/>
      <c r="D120" s="641"/>
      <c r="E120" s="641"/>
      <c r="F120" s="641"/>
      <c r="G120" s="641"/>
      <c r="H120" s="642"/>
      <c r="I120" s="18"/>
      <c r="J120" s="1"/>
      <c r="K120" s="1"/>
    </row>
    <row r="121" spans="1:11" s="103" customFormat="1" x14ac:dyDescent="0.25">
      <c r="A121" s="76" t="s">
        <v>53</v>
      </c>
      <c r="B121" s="206">
        <v>14487</v>
      </c>
      <c r="C121" s="206">
        <v>11402</v>
      </c>
      <c r="D121" s="206">
        <v>1212</v>
      </c>
      <c r="E121" s="206">
        <v>288</v>
      </c>
      <c r="F121" s="206">
        <v>1054</v>
      </c>
      <c r="G121" s="207">
        <v>27531</v>
      </c>
      <c r="H121" s="142">
        <f>G121*100/(SUM(B121:F121))</f>
        <v>96.793587174348701</v>
      </c>
      <c r="I121" s="107"/>
      <c r="J121" s="101"/>
      <c r="K121" s="101"/>
    </row>
    <row r="122" spans="1:11" s="103" customFormat="1" x14ac:dyDescent="0.25">
      <c r="A122" s="76" t="s">
        <v>54</v>
      </c>
      <c r="B122" s="640" t="s">
        <v>34</v>
      </c>
      <c r="C122" s="641"/>
      <c r="D122" s="641"/>
      <c r="E122" s="641"/>
      <c r="F122" s="641"/>
      <c r="G122" s="641"/>
      <c r="H122" s="642"/>
      <c r="I122" s="104"/>
      <c r="J122" s="101"/>
      <c r="K122" s="101"/>
    </row>
    <row r="123" spans="1:11" x14ac:dyDescent="0.25">
      <c r="A123" s="76" t="s">
        <v>56</v>
      </c>
      <c r="B123" s="206" t="s">
        <v>85</v>
      </c>
      <c r="C123" s="206" t="s">
        <v>85</v>
      </c>
      <c r="D123" s="206">
        <v>1071</v>
      </c>
      <c r="E123" s="206">
        <v>783</v>
      </c>
      <c r="F123" s="206" t="s">
        <v>85</v>
      </c>
      <c r="G123" s="207">
        <v>1854</v>
      </c>
      <c r="H123" s="142">
        <f t="shared" ref="H123:H128" si="34">G123*100/(SUM(B123:F123))</f>
        <v>100</v>
      </c>
      <c r="I123" s="93"/>
      <c r="J123" s="1"/>
      <c r="K123" s="1"/>
    </row>
    <row r="124" spans="1:11" s="103" customFormat="1" x14ac:dyDescent="0.25">
      <c r="A124" s="76" t="s">
        <v>57</v>
      </c>
      <c r="B124" s="206">
        <v>1133</v>
      </c>
      <c r="C124" s="206">
        <v>2200</v>
      </c>
      <c r="D124" s="206" t="s">
        <v>81</v>
      </c>
      <c r="E124" s="206" t="s">
        <v>81</v>
      </c>
      <c r="F124" s="206">
        <v>137</v>
      </c>
      <c r="G124" s="207">
        <v>3291</v>
      </c>
      <c r="H124" s="142">
        <f t="shared" si="34"/>
        <v>94.841498559077806</v>
      </c>
      <c r="I124" s="107"/>
      <c r="J124" s="101"/>
      <c r="K124" s="101"/>
    </row>
    <row r="125" spans="1:11" x14ac:dyDescent="0.25">
      <c r="A125" s="76" t="s">
        <v>58</v>
      </c>
      <c r="B125" s="206" t="s">
        <v>81</v>
      </c>
      <c r="C125" s="206" t="s">
        <v>81</v>
      </c>
      <c r="D125" s="206">
        <v>2985</v>
      </c>
      <c r="E125" s="206">
        <v>8634</v>
      </c>
      <c r="F125" s="206" t="s">
        <v>81</v>
      </c>
      <c r="G125" s="207">
        <v>11619</v>
      </c>
      <c r="H125" s="142">
        <f t="shared" si="34"/>
        <v>100</v>
      </c>
      <c r="I125" s="24"/>
      <c r="J125" s="1"/>
      <c r="K125" s="1"/>
    </row>
    <row r="126" spans="1:11" ht="16.5" thickBot="1" x14ac:dyDescent="0.3">
      <c r="A126" s="76" t="s">
        <v>59</v>
      </c>
      <c r="B126" s="206" t="s">
        <v>81</v>
      </c>
      <c r="C126" s="206" t="s">
        <v>85</v>
      </c>
      <c r="D126" s="206">
        <v>4027</v>
      </c>
      <c r="E126" s="206">
        <v>85</v>
      </c>
      <c r="F126" s="206" t="s">
        <v>81</v>
      </c>
      <c r="G126" s="207">
        <v>4112</v>
      </c>
      <c r="H126" s="142">
        <f t="shared" si="34"/>
        <v>100</v>
      </c>
      <c r="I126" s="24"/>
      <c r="J126" s="1"/>
      <c r="K126" s="1"/>
    </row>
    <row r="127" spans="1:11" ht="21.75" customHeight="1" x14ac:dyDescent="0.25">
      <c r="A127" s="4" t="s">
        <v>96</v>
      </c>
      <c r="B127" s="5">
        <f>SUM(B128:B131)</f>
        <v>19588</v>
      </c>
      <c r="C127" s="5">
        <f t="shared" ref="C127:G127" si="35">SUM(C128:C131)</f>
        <v>26693</v>
      </c>
      <c r="D127" s="5">
        <f t="shared" si="35"/>
        <v>3009</v>
      </c>
      <c r="E127" s="5">
        <f t="shared" si="35"/>
        <v>3825</v>
      </c>
      <c r="F127" s="5">
        <f t="shared" si="35"/>
        <v>1972</v>
      </c>
      <c r="G127" s="5">
        <f t="shared" si="35"/>
        <v>54874</v>
      </c>
      <c r="H127" s="9">
        <f t="shared" si="34"/>
        <v>99.613338900285001</v>
      </c>
      <c r="I127" s="24"/>
      <c r="J127" s="1"/>
      <c r="K127" s="1"/>
    </row>
    <row r="128" spans="1:11" x14ac:dyDescent="0.25">
      <c r="A128" s="206" t="s">
        <v>22</v>
      </c>
      <c r="B128" s="206">
        <v>5838</v>
      </c>
      <c r="C128" s="206">
        <v>7967</v>
      </c>
      <c r="D128" s="206">
        <v>518</v>
      </c>
      <c r="E128" s="206">
        <v>1230</v>
      </c>
      <c r="F128" s="206">
        <v>611</v>
      </c>
      <c r="G128" s="207">
        <v>16089</v>
      </c>
      <c r="H128" s="142">
        <f t="shared" si="34"/>
        <v>99.536005939123982</v>
      </c>
      <c r="I128" s="24"/>
      <c r="J128" s="1"/>
      <c r="K128" s="1"/>
    </row>
    <row r="129" spans="1:11" x14ac:dyDescent="0.25">
      <c r="A129" s="206" t="s">
        <v>32</v>
      </c>
      <c r="B129" s="204">
        <v>2288</v>
      </c>
      <c r="C129" s="204">
        <v>1883</v>
      </c>
      <c r="D129" s="218">
        <v>111</v>
      </c>
      <c r="E129" s="204">
        <v>36</v>
      </c>
      <c r="F129" s="204">
        <v>233</v>
      </c>
      <c r="G129" s="205">
        <v>4532</v>
      </c>
      <c r="H129" s="142">
        <f t="shared" ref="H129:H131" si="36">G129*100/(SUM(B129:F129))</f>
        <v>99.582509338606897</v>
      </c>
      <c r="I129" s="24"/>
      <c r="J129" s="1"/>
      <c r="K129" s="1"/>
    </row>
    <row r="130" spans="1:11" x14ac:dyDescent="0.25">
      <c r="A130" s="206" t="s">
        <v>36</v>
      </c>
      <c r="B130" s="204">
        <v>2786</v>
      </c>
      <c r="C130" s="204">
        <v>7121</v>
      </c>
      <c r="D130" s="204">
        <v>520</v>
      </c>
      <c r="E130" s="204">
        <v>655</v>
      </c>
      <c r="F130" s="204">
        <v>519</v>
      </c>
      <c r="G130" s="205">
        <v>11553</v>
      </c>
      <c r="H130" s="142">
        <f t="shared" si="36"/>
        <v>99.586242565296089</v>
      </c>
      <c r="I130" s="24"/>
      <c r="J130" s="1"/>
      <c r="K130" s="1"/>
    </row>
    <row r="131" spans="1:11" ht="16.5" thickBot="1" x14ac:dyDescent="0.3">
      <c r="A131" s="219" t="s">
        <v>38</v>
      </c>
      <c r="B131" s="220">
        <v>8676</v>
      </c>
      <c r="C131" s="220">
        <v>9722</v>
      </c>
      <c r="D131" s="220">
        <v>1860</v>
      </c>
      <c r="E131" s="220">
        <v>1904</v>
      </c>
      <c r="F131" s="220">
        <v>609</v>
      </c>
      <c r="G131" s="221">
        <v>22700</v>
      </c>
      <c r="H131" s="142">
        <f t="shared" si="36"/>
        <v>99.688199903385879</v>
      </c>
      <c r="I131" s="24"/>
      <c r="J131" s="1"/>
      <c r="K131" s="1"/>
    </row>
    <row r="132" spans="1:11" ht="21.75" customHeight="1" x14ac:dyDescent="0.25">
      <c r="A132" s="5" t="s">
        <v>97</v>
      </c>
      <c r="B132" s="5">
        <f>SUM(B133:B136)</f>
        <v>32391</v>
      </c>
      <c r="C132" s="5">
        <f t="shared" ref="C132:F132" si="37">SUM(C133:C136)</f>
        <v>28437</v>
      </c>
      <c r="D132" s="5">
        <f t="shared" si="37"/>
        <v>5270</v>
      </c>
      <c r="E132" s="5">
        <f t="shared" si="37"/>
        <v>3170</v>
      </c>
      <c r="F132" s="5">
        <f t="shared" si="37"/>
        <v>3222</v>
      </c>
      <c r="G132" s="5">
        <f>SUM(G133:G136)</f>
        <v>68559</v>
      </c>
      <c r="H132" s="9">
        <f>G132*100/(SUM(B132:F132))</f>
        <v>94.577183059732377</v>
      </c>
      <c r="I132" s="24"/>
      <c r="J132" s="1"/>
      <c r="K132" s="1"/>
    </row>
    <row r="133" spans="1:11" s="98" customFormat="1" x14ac:dyDescent="0.25">
      <c r="A133" s="125" t="s">
        <v>53</v>
      </c>
      <c r="B133" s="79">
        <v>14398</v>
      </c>
      <c r="C133" s="79">
        <v>9231</v>
      </c>
      <c r="D133" s="79">
        <v>2816</v>
      </c>
      <c r="E133" s="79">
        <v>3</v>
      </c>
      <c r="F133" s="79">
        <v>1351</v>
      </c>
      <c r="G133" s="222">
        <v>26829</v>
      </c>
      <c r="H133" s="131">
        <v>99.6</v>
      </c>
      <c r="I133" s="119"/>
      <c r="J133" s="100"/>
      <c r="K133" s="100"/>
    </row>
    <row r="134" spans="1:11" x14ac:dyDescent="0.25">
      <c r="A134" s="125" t="s">
        <v>55</v>
      </c>
      <c r="B134" s="79">
        <v>7426</v>
      </c>
      <c r="C134" s="79">
        <v>7503</v>
      </c>
      <c r="D134" s="79">
        <v>993</v>
      </c>
      <c r="E134" s="79">
        <v>2675</v>
      </c>
      <c r="F134" s="79">
        <v>899</v>
      </c>
      <c r="G134" s="222">
        <v>19052</v>
      </c>
      <c r="H134" s="223">
        <f>G134*100/(SUM(B134:F134))</f>
        <v>97.722609766105862</v>
      </c>
      <c r="I134" s="24"/>
      <c r="J134" s="1"/>
      <c r="K134" s="1"/>
    </row>
    <row r="135" spans="1:11" s="98" customFormat="1" x14ac:dyDescent="0.25">
      <c r="A135" s="125" t="s">
        <v>57</v>
      </c>
      <c r="B135" s="79">
        <v>1133</v>
      </c>
      <c r="C135" s="79">
        <v>2200</v>
      </c>
      <c r="D135" s="79" t="s">
        <v>81</v>
      </c>
      <c r="E135" s="79" t="s">
        <v>81</v>
      </c>
      <c r="F135" s="79">
        <v>137</v>
      </c>
      <c r="G135" s="222">
        <v>3291</v>
      </c>
      <c r="H135" s="223">
        <f t="shared" ref="H135:H136" si="38">G135*100/(SUM(B135:F135))</f>
        <v>94.841498559077806</v>
      </c>
      <c r="I135" s="119"/>
      <c r="J135" s="100"/>
      <c r="K135" s="100"/>
    </row>
    <row r="136" spans="1:11" ht="16.5" thickBot="1" x14ac:dyDescent="0.3">
      <c r="A136" s="171" t="s">
        <v>60</v>
      </c>
      <c r="B136" s="156">
        <v>9434</v>
      </c>
      <c r="C136" s="156">
        <v>9503</v>
      </c>
      <c r="D136" s="156">
        <v>1461</v>
      </c>
      <c r="E136" s="156">
        <v>492</v>
      </c>
      <c r="F136" s="156">
        <v>835</v>
      </c>
      <c r="G136" s="224">
        <v>19387</v>
      </c>
      <c r="H136" s="223">
        <f t="shared" si="38"/>
        <v>89.238204833141538</v>
      </c>
      <c r="I136" s="24"/>
      <c r="J136" s="1"/>
      <c r="K136" s="1"/>
    </row>
    <row r="137" spans="1:11" ht="25.5" customHeight="1" x14ac:dyDescent="0.25">
      <c r="A137" s="4" t="s">
        <v>94</v>
      </c>
      <c r="B137" s="5">
        <f t="shared" ref="B137:G137" si="39">SUM(B140,B142,B143)</f>
        <v>15848</v>
      </c>
      <c r="C137" s="5">
        <f t="shared" si="39"/>
        <v>9282</v>
      </c>
      <c r="D137" s="5">
        <f t="shared" si="39"/>
        <v>265</v>
      </c>
      <c r="E137" s="5">
        <f t="shared" si="39"/>
        <v>763</v>
      </c>
      <c r="F137" s="5">
        <f t="shared" si="39"/>
        <v>557</v>
      </c>
      <c r="G137" s="5">
        <f t="shared" si="39"/>
        <v>25676</v>
      </c>
      <c r="H137" s="9">
        <f>G137*100/(SUM(B137:F137))</f>
        <v>96.110799176492606</v>
      </c>
      <c r="I137" s="18"/>
      <c r="J137" s="1"/>
      <c r="K137" s="1"/>
    </row>
    <row r="138" spans="1:11" x14ac:dyDescent="0.25">
      <c r="A138" s="76" t="s">
        <v>61</v>
      </c>
      <c r="B138" s="625" t="s">
        <v>34</v>
      </c>
      <c r="C138" s="626"/>
      <c r="D138" s="626"/>
      <c r="E138" s="626"/>
      <c r="F138" s="626"/>
      <c r="G138" s="626"/>
      <c r="H138" s="627"/>
      <c r="I138" s="25"/>
      <c r="J138" s="1"/>
      <c r="K138" s="1"/>
    </row>
    <row r="139" spans="1:11" x14ac:dyDescent="0.25">
      <c r="A139" s="76" t="s">
        <v>62</v>
      </c>
      <c r="B139" s="208">
        <v>3776</v>
      </c>
      <c r="C139" s="208">
        <v>6739</v>
      </c>
      <c r="D139" s="208" t="s">
        <v>718</v>
      </c>
      <c r="E139" s="208" t="s">
        <v>718</v>
      </c>
      <c r="F139" s="208">
        <v>567</v>
      </c>
      <c r="G139" s="208">
        <v>10782</v>
      </c>
      <c r="H139" s="208">
        <v>100</v>
      </c>
      <c r="I139" s="26"/>
      <c r="J139" s="1"/>
      <c r="K139" s="1"/>
    </row>
    <row r="140" spans="1:11" x14ac:dyDescent="0.25">
      <c r="A140" s="76" t="s">
        <v>63</v>
      </c>
      <c r="B140" s="208">
        <v>2681</v>
      </c>
      <c r="C140" s="208">
        <v>3477</v>
      </c>
      <c r="D140" s="208">
        <v>259</v>
      </c>
      <c r="E140" s="208">
        <v>749</v>
      </c>
      <c r="F140" s="208" t="s">
        <v>81</v>
      </c>
      <c r="G140" s="209">
        <v>6447</v>
      </c>
      <c r="H140" s="142">
        <f t="shared" ref="H140" si="40">G140*100/(SUM(B140:F140))</f>
        <v>89.966508512419765</v>
      </c>
      <c r="I140" s="26"/>
      <c r="J140" s="1"/>
      <c r="K140" s="1"/>
    </row>
    <row r="141" spans="1:11" x14ac:dyDescent="0.25">
      <c r="A141" s="76" t="s">
        <v>64</v>
      </c>
      <c r="B141" s="628" t="s">
        <v>34</v>
      </c>
      <c r="C141" s="629"/>
      <c r="D141" s="629"/>
      <c r="E141" s="629"/>
      <c r="F141" s="629"/>
      <c r="G141" s="629"/>
      <c r="H141" s="630"/>
      <c r="I141" s="26"/>
      <c r="J141" s="1"/>
      <c r="K141" s="1"/>
    </row>
    <row r="142" spans="1:11" x14ac:dyDescent="0.25">
      <c r="A142" s="76" t="s">
        <v>65</v>
      </c>
      <c r="B142" s="208">
        <v>9496</v>
      </c>
      <c r="C142" s="208" t="s">
        <v>85</v>
      </c>
      <c r="D142" s="208" t="s">
        <v>85</v>
      </c>
      <c r="E142" s="208" t="s">
        <v>85</v>
      </c>
      <c r="F142" s="208">
        <v>457</v>
      </c>
      <c r="G142" s="209">
        <v>9816</v>
      </c>
      <c r="H142" s="142">
        <f t="shared" ref="H142" si="41">G142*100/(SUM(B142:F142))</f>
        <v>98.623530593790818</v>
      </c>
      <c r="I142" s="26"/>
      <c r="J142" s="1"/>
      <c r="K142" s="1"/>
    </row>
    <row r="143" spans="1:11" ht="16.5" thickBot="1" x14ac:dyDescent="0.3">
      <c r="A143" s="216" t="s">
        <v>86</v>
      </c>
      <c r="B143" s="212">
        <v>3671</v>
      </c>
      <c r="C143" s="212">
        <v>5805</v>
      </c>
      <c r="D143" s="212">
        <v>6</v>
      </c>
      <c r="E143" s="212">
        <v>14</v>
      </c>
      <c r="F143" s="212">
        <v>100</v>
      </c>
      <c r="G143" s="213">
        <v>9413</v>
      </c>
      <c r="H143" s="217">
        <v>98</v>
      </c>
      <c r="I143" s="26"/>
      <c r="J143" s="1"/>
      <c r="K143" s="1"/>
    </row>
    <row r="144" spans="1:11" ht="24.75" customHeight="1" x14ac:dyDescent="0.25">
      <c r="A144" s="27" t="s">
        <v>95</v>
      </c>
      <c r="B144" s="5">
        <f t="shared" ref="B144:F144" si="42">SUM(B146:B152)</f>
        <v>265367</v>
      </c>
      <c r="C144" s="5">
        <f t="shared" si="42"/>
        <v>76996</v>
      </c>
      <c r="D144" s="5">
        <f t="shared" si="42"/>
        <v>49646</v>
      </c>
      <c r="E144" s="5">
        <f t="shared" si="42"/>
        <v>4308</v>
      </c>
      <c r="F144" s="5">
        <f t="shared" si="42"/>
        <v>5264</v>
      </c>
      <c r="G144" s="6">
        <f>SUM(G146:G152)</f>
        <v>388237</v>
      </c>
      <c r="H144" s="9">
        <f>G144*100/(SUM(B144:F144))</f>
        <v>96.677133629330072</v>
      </c>
      <c r="I144" s="18"/>
      <c r="J144" s="1"/>
      <c r="K144" s="1"/>
    </row>
    <row r="145" spans="1:11" s="103" customFormat="1" x14ac:dyDescent="0.25">
      <c r="A145" s="76" t="s">
        <v>67</v>
      </c>
      <c r="B145" s="631" t="s">
        <v>34</v>
      </c>
      <c r="C145" s="632"/>
      <c r="D145" s="632"/>
      <c r="E145" s="632"/>
      <c r="F145" s="632"/>
      <c r="G145" s="632"/>
      <c r="H145" s="633"/>
      <c r="I145" s="117"/>
      <c r="J145" s="101"/>
      <c r="K145" s="101"/>
    </row>
    <row r="146" spans="1:11" x14ac:dyDescent="0.25">
      <c r="A146" s="76" t="s">
        <v>68</v>
      </c>
      <c r="B146" s="206">
        <v>3869</v>
      </c>
      <c r="C146" s="206">
        <v>9447</v>
      </c>
      <c r="D146" s="206">
        <v>10</v>
      </c>
      <c r="E146" s="225">
        <v>8</v>
      </c>
      <c r="F146" s="206">
        <v>330</v>
      </c>
      <c r="G146" s="214">
        <v>13664</v>
      </c>
      <c r="H146" s="142">
        <f>G146*100/(SUM(B146:F146))</f>
        <v>100</v>
      </c>
      <c r="I146" s="28"/>
      <c r="J146" s="1"/>
      <c r="K146" s="1"/>
    </row>
    <row r="147" spans="1:11" x14ac:dyDescent="0.25">
      <c r="A147" s="76" t="s">
        <v>69</v>
      </c>
      <c r="B147" s="183">
        <v>5288</v>
      </c>
      <c r="C147" s="226" t="s">
        <v>81</v>
      </c>
      <c r="D147" s="227">
        <v>5</v>
      </c>
      <c r="E147" s="227">
        <v>11</v>
      </c>
      <c r="F147" s="227" t="s">
        <v>81</v>
      </c>
      <c r="G147" s="228">
        <v>5205</v>
      </c>
      <c r="H147" s="223">
        <f t="shared" ref="H147:H152" si="43">G147*100/(SUM(B147:F147))</f>
        <v>98.133484162895925</v>
      </c>
      <c r="I147" s="29"/>
      <c r="J147" s="1"/>
      <c r="K147" s="1"/>
    </row>
    <row r="148" spans="1:11" x14ac:dyDescent="0.25">
      <c r="A148" s="76" t="s">
        <v>70</v>
      </c>
      <c r="B148" s="208">
        <v>4704</v>
      </c>
      <c r="C148" s="208">
        <v>8629</v>
      </c>
      <c r="D148" s="229">
        <v>603</v>
      </c>
      <c r="E148" s="208">
        <v>220</v>
      </c>
      <c r="F148" s="230">
        <v>360</v>
      </c>
      <c r="G148" s="209">
        <v>14516</v>
      </c>
      <c r="H148" s="142">
        <f t="shared" si="43"/>
        <v>100</v>
      </c>
      <c r="I148" s="29"/>
      <c r="J148" s="1"/>
      <c r="K148" s="1"/>
    </row>
    <row r="149" spans="1:11" x14ac:dyDescent="0.25">
      <c r="A149" s="76" t="s">
        <v>71</v>
      </c>
      <c r="B149" s="208">
        <v>9402</v>
      </c>
      <c r="C149" s="208">
        <v>397</v>
      </c>
      <c r="D149" s="208">
        <v>2345</v>
      </c>
      <c r="E149" s="208">
        <v>905</v>
      </c>
      <c r="F149" s="227">
        <v>334</v>
      </c>
      <c r="G149" s="228">
        <v>12738</v>
      </c>
      <c r="H149" s="223">
        <f t="shared" si="43"/>
        <v>95.180452813270563</v>
      </c>
      <c r="I149" s="29"/>
      <c r="J149" s="1"/>
      <c r="K149" s="1"/>
    </row>
    <row r="150" spans="1:11" x14ac:dyDescent="0.25">
      <c r="A150" s="76" t="s">
        <v>72</v>
      </c>
      <c r="B150" s="208">
        <v>7316</v>
      </c>
      <c r="C150" s="208">
        <v>8860</v>
      </c>
      <c r="D150" s="208">
        <v>1016</v>
      </c>
      <c r="E150" s="208">
        <v>2108</v>
      </c>
      <c r="F150" s="208">
        <v>3344</v>
      </c>
      <c r="G150" s="231">
        <v>22644</v>
      </c>
      <c r="H150" s="142">
        <f t="shared" si="43"/>
        <v>100</v>
      </c>
      <c r="I150" s="29"/>
      <c r="J150" s="1"/>
      <c r="K150" s="1"/>
    </row>
    <row r="151" spans="1:11" x14ac:dyDescent="0.25">
      <c r="A151" s="76" t="s">
        <v>73</v>
      </c>
      <c r="B151" s="208">
        <v>222206</v>
      </c>
      <c r="C151" s="208">
        <v>25100</v>
      </c>
      <c r="D151" s="208">
        <v>22900</v>
      </c>
      <c r="E151" s="208" t="s">
        <v>34</v>
      </c>
      <c r="F151" s="208" t="s">
        <v>34</v>
      </c>
      <c r="G151" s="232">
        <v>257606</v>
      </c>
      <c r="H151" s="142">
        <f t="shared" si="43"/>
        <v>95.336891112706596</v>
      </c>
      <c r="I151" s="26"/>
      <c r="J151" s="1"/>
      <c r="K151" s="1"/>
    </row>
    <row r="152" spans="1:11" ht="16.5" thickBot="1" x14ac:dyDescent="0.3">
      <c r="A152" s="210" t="s">
        <v>74</v>
      </c>
      <c r="B152" s="233">
        <v>12582</v>
      </c>
      <c r="C152" s="233">
        <v>24563</v>
      </c>
      <c r="D152" s="233">
        <v>22767</v>
      </c>
      <c r="E152" s="233">
        <v>1056</v>
      </c>
      <c r="F152" s="233">
        <v>896</v>
      </c>
      <c r="G152" s="234">
        <v>61864</v>
      </c>
      <c r="H152" s="235">
        <f t="shared" si="43"/>
        <v>100</v>
      </c>
      <c r="I152" s="29"/>
      <c r="J152" s="1"/>
      <c r="K152" s="1"/>
    </row>
    <row r="153" spans="1:11" x14ac:dyDescent="0.25">
      <c r="A153" s="1"/>
      <c r="B153" s="99"/>
      <c r="C153" s="1"/>
      <c r="D153" s="1"/>
      <c r="E153" s="1"/>
      <c r="F153" s="30"/>
      <c r="G153" s="31"/>
      <c r="H153" s="16"/>
      <c r="I153" s="16"/>
      <c r="J153" s="1"/>
      <c r="K153" s="1"/>
    </row>
    <row r="154" spans="1:11" x14ac:dyDescent="0.25">
      <c r="A154" s="1"/>
      <c r="B154" s="1"/>
      <c r="C154" s="1"/>
      <c r="D154" s="1"/>
      <c r="E154" s="1"/>
      <c r="F154" s="1"/>
      <c r="G154" s="31"/>
      <c r="H154" s="1"/>
      <c r="I154" s="1"/>
      <c r="J154" s="1"/>
      <c r="K154" s="1"/>
    </row>
    <row r="155" spans="1:11" x14ac:dyDescent="0.25">
      <c r="A155" s="32" t="s">
        <v>87</v>
      </c>
      <c r="B155" s="1"/>
      <c r="C155" s="1"/>
      <c r="D155" s="1"/>
      <c r="E155" s="1"/>
      <c r="F155" s="97"/>
      <c r="G155" s="31"/>
      <c r="H155" s="1"/>
      <c r="I155" s="1"/>
      <c r="J155" s="1"/>
      <c r="K155" s="1"/>
    </row>
  </sheetData>
  <mergeCells count="34">
    <mergeCell ref="J4:J5"/>
    <mergeCell ref="K4:K5"/>
    <mergeCell ref="I26:K26"/>
    <mergeCell ref="I68:K68"/>
    <mergeCell ref="A1:K1"/>
    <mergeCell ref="A3:A5"/>
    <mergeCell ref="B3:F3"/>
    <mergeCell ref="G3:H4"/>
    <mergeCell ref="I3:I5"/>
    <mergeCell ref="J3:K3"/>
    <mergeCell ref="B4:B5"/>
    <mergeCell ref="C4:C5"/>
    <mergeCell ref="D4:D5"/>
    <mergeCell ref="E4:E5"/>
    <mergeCell ref="I13:K13"/>
    <mergeCell ref="I10:K10"/>
    <mergeCell ref="A79:A80"/>
    <mergeCell ref="B79:E79"/>
    <mergeCell ref="F79:F80"/>
    <mergeCell ref="G79:H79"/>
    <mergeCell ref="F4:F5"/>
    <mergeCell ref="B138:H138"/>
    <mergeCell ref="B141:H141"/>
    <mergeCell ref="B145:H145"/>
    <mergeCell ref="I59:K59"/>
    <mergeCell ref="I74:K74"/>
    <mergeCell ref="B100:H100"/>
    <mergeCell ref="B114:H114"/>
    <mergeCell ref="B116:H116"/>
    <mergeCell ref="B122:H122"/>
    <mergeCell ref="I70:K70"/>
    <mergeCell ref="I72:K72"/>
    <mergeCell ref="D119:H119"/>
    <mergeCell ref="B120:H120"/>
  </mergeCells>
  <dataValidations count="3">
    <dataValidation operator="equal" allowBlank="1" showErrorMessage="1" errorTitle="skaičius didesnis už 1000" error="skaičius turi būti didesnis nei 1000" sqref="D70 F51 E8 I49:J49">
      <formula1>0</formula1>
      <formula2>0</formula2>
    </dataValidation>
    <dataValidation type="whole" allowBlank="1" showErrorMessage="1" errorTitle="Sveiki skaičiai nuo 0 iki 100" error="Skaičiai turi buti nuo 0 iki 100" sqref="D7:F7 H68:H75 H43:H49 B51:E51 B13:G13 H30:H32 H36:H41 G51:H51 H52:H54 H56:H59 H61:H66 B15:H20 H7:H13 B9:G11 H22:H28">
      <formula1>0</formula1>
      <formula2>100</formula2>
    </dataValidation>
    <dataValidation type="whole" operator="equal" allowBlank="1" sqref="G74">
      <formula1>0</formula1>
      <formula2>0</formula2>
    </dataValidation>
  </dataValidations>
  <pageMargins left="0.7" right="0.7" top="0.75" bottom="0.75" header="0.3" footer="0.3"/>
  <pageSetup paperSize="9" orientation="portrait" r:id="rId1"/>
  <ignoredErrors>
    <ignoredError sqref="H6 H29 H50 H55 H60 H67 H14 H42 H76 H15 H12 H21 H35" formula="1"/>
    <ignoredError sqref="C89:G89"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5"/>
  <sheetViews>
    <sheetView topLeftCell="A67" zoomScale="90" zoomScaleNormal="90" workbookViewId="0">
      <selection activeCell="B31" sqref="B31"/>
    </sheetView>
  </sheetViews>
  <sheetFormatPr defaultRowHeight="15.75" x14ac:dyDescent="0.25"/>
  <cols>
    <col min="1" max="1" width="16.75" customWidth="1"/>
    <col min="2" max="2" width="15.625" customWidth="1"/>
    <col min="3" max="3" width="16" customWidth="1"/>
    <col min="4" max="5" width="15.625" customWidth="1"/>
    <col min="6" max="6" width="15" customWidth="1"/>
  </cols>
  <sheetData>
    <row r="1" spans="1:6" x14ac:dyDescent="0.25">
      <c r="A1" s="676" t="s">
        <v>98</v>
      </c>
      <c r="B1" s="676"/>
      <c r="C1" s="676"/>
      <c r="D1" s="676"/>
      <c r="E1" s="676"/>
      <c r="F1" s="676"/>
    </row>
    <row r="2" spans="1:6" x14ac:dyDescent="0.25">
      <c r="A2" s="676"/>
      <c r="B2" s="676"/>
      <c r="C2" s="676"/>
      <c r="D2" s="676"/>
      <c r="E2" s="676"/>
      <c r="F2" s="676"/>
    </row>
    <row r="3" spans="1:6" ht="16.5" thickBot="1" x14ac:dyDescent="0.3">
      <c r="A3" s="1"/>
      <c r="B3" s="1"/>
      <c r="C3" s="1"/>
      <c r="D3" s="1"/>
      <c r="E3" s="1"/>
      <c r="F3" s="36"/>
    </row>
    <row r="4" spans="1:6" ht="95.25" customHeight="1" thickBot="1" x14ac:dyDescent="0.3">
      <c r="A4" s="236" t="s">
        <v>1</v>
      </c>
      <c r="B4" s="237" t="s">
        <v>99</v>
      </c>
      <c r="C4" s="237" t="s">
        <v>100</v>
      </c>
      <c r="D4" s="237" t="s">
        <v>101</v>
      </c>
      <c r="E4" s="237" t="s">
        <v>102</v>
      </c>
      <c r="F4" s="238" t="s">
        <v>103</v>
      </c>
    </row>
    <row r="5" spans="1:6" ht="27" customHeight="1" x14ac:dyDescent="0.25">
      <c r="A5" s="4" t="s">
        <v>791</v>
      </c>
      <c r="B5" s="84">
        <f>SUM(B6:B12)</f>
        <v>47630.841</v>
      </c>
      <c r="C5" s="84">
        <f t="shared" ref="C5:F5" si="0">SUM(C6:C12)</f>
        <v>12372.7983</v>
      </c>
      <c r="D5" s="84">
        <f t="shared" si="0"/>
        <v>0</v>
      </c>
      <c r="E5" s="84">
        <f t="shared" si="0"/>
        <v>3575.6550000000002</v>
      </c>
      <c r="F5" s="87">
        <f t="shared" si="0"/>
        <v>63671.383300000009</v>
      </c>
    </row>
    <row r="6" spans="1:6" x14ac:dyDescent="0.25">
      <c r="A6" s="80" t="s">
        <v>14</v>
      </c>
      <c r="B6" s="239">
        <v>16014.234000000002</v>
      </c>
      <c r="C6" s="239">
        <v>3026.5169999999994</v>
      </c>
      <c r="D6" s="239">
        <v>0</v>
      </c>
      <c r="E6" s="239">
        <v>1091.4360000000001</v>
      </c>
      <c r="F6" s="240">
        <v>20131.107000000007</v>
      </c>
    </row>
    <row r="7" spans="1:6" x14ac:dyDescent="0.25">
      <c r="A7" s="124" t="s">
        <v>15</v>
      </c>
      <c r="B7" s="241">
        <v>6962.5110000000004</v>
      </c>
      <c r="C7" s="241">
        <v>1046.5</v>
      </c>
      <c r="D7" s="241">
        <v>0</v>
      </c>
      <c r="E7" s="241">
        <v>251.50200000000001</v>
      </c>
      <c r="F7" s="242">
        <v>8305.4529999999995</v>
      </c>
    </row>
    <row r="8" spans="1:6" x14ac:dyDescent="0.25">
      <c r="A8" s="80" t="s">
        <v>16</v>
      </c>
      <c r="B8" s="243">
        <v>1542.2610000000002</v>
      </c>
      <c r="C8" s="243">
        <v>1074.5270000000003</v>
      </c>
      <c r="D8" s="239">
        <v>0</v>
      </c>
      <c r="E8" s="239">
        <v>54.73</v>
      </c>
      <c r="F8" s="244">
        <v>2671.5179999999987</v>
      </c>
    </row>
    <row r="9" spans="1:6" x14ac:dyDescent="0.25">
      <c r="A9" s="80" t="s">
        <v>17</v>
      </c>
      <c r="B9" s="243">
        <v>7265.9279999999999</v>
      </c>
      <c r="C9" s="243">
        <v>2837.2203</v>
      </c>
      <c r="D9" s="239">
        <v>0</v>
      </c>
      <c r="E9" s="243">
        <v>1117.6089999999999</v>
      </c>
      <c r="F9" s="244">
        <v>11268.682300000002</v>
      </c>
    </row>
    <row r="10" spans="1:6" x14ac:dyDescent="0.25">
      <c r="A10" s="80" t="s">
        <v>18</v>
      </c>
      <c r="B10" s="243">
        <v>4175.8710000000001</v>
      </c>
      <c r="C10" s="243">
        <v>831.43399999999997</v>
      </c>
      <c r="D10" s="243">
        <v>0</v>
      </c>
      <c r="E10" s="243">
        <v>221.10099999999997</v>
      </c>
      <c r="F10" s="244">
        <v>5228.7100000000019</v>
      </c>
    </row>
    <row r="11" spans="1:6" s="103" customFormat="1" x14ac:dyDescent="0.25">
      <c r="A11" s="80" t="s">
        <v>19</v>
      </c>
      <c r="B11" s="239">
        <v>6232.9769999999999</v>
      </c>
      <c r="C11" s="239">
        <v>1850.931</v>
      </c>
      <c r="D11" s="239">
        <v>0</v>
      </c>
      <c r="E11" s="239">
        <v>285.88599999999997</v>
      </c>
      <c r="F11" s="244">
        <v>8369.7939999999981</v>
      </c>
    </row>
    <row r="12" spans="1:6" s="103" customFormat="1" ht="16.5" thickBot="1" x14ac:dyDescent="0.3">
      <c r="A12" s="155" t="s">
        <v>20</v>
      </c>
      <c r="B12" s="245">
        <v>5437.0589999999993</v>
      </c>
      <c r="C12" s="245">
        <v>1705.6690000000001</v>
      </c>
      <c r="D12" s="245">
        <v>0</v>
      </c>
      <c r="E12" s="239">
        <v>553.39100000000008</v>
      </c>
      <c r="F12" s="246">
        <f t="shared" ref="F12" si="1">SUM(B12:E12)</f>
        <v>7696.1189999999988</v>
      </c>
    </row>
    <row r="13" spans="1:6" ht="28.5" customHeight="1" x14ac:dyDescent="0.25">
      <c r="A13" s="4" t="s">
        <v>792</v>
      </c>
      <c r="B13" s="84">
        <f>SUM(B14:B19)</f>
        <v>190863.019</v>
      </c>
      <c r="C13" s="84">
        <f>SUM(C14:C19)</f>
        <v>8623.7720000000008</v>
      </c>
      <c r="D13" s="84">
        <f>SUM(D14:D19)</f>
        <v>5003.2709999999997</v>
      </c>
      <c r="E13" s="84">
        <f>SUM(E14:E19)</f>
        <v>5587.1329999999998</v>
      </c>
      <c r="F13" s="87">
        <f>SUM(F14:F19)</f>
        <v>210077.19500000001</v>
      </c>
    </row>
    <row r="14" spans="1:6" x14ac:dyDescent="0.25">
      <c r="A14" s="80" t="s">
        <v>21</v>
      </c>
      <c r="B14" s="239">
        <v>12334.095000000001</v>
      </c>
      <c r="C14" s="239">
        <v>122.39399999999999</v>
      </c>
      <c r="D14" s="239">
        <v>1480.7909999999999</v>
      </c>
      <c r="E14" s="239">
        <v>114.86799999999999</v>
      </c>
      <c r="F14" s="240">
        <v>14052.147999999997</v>
      </c>
    </row>
    <row r="15" spans="1:6" x14ac:dyDescent="0.25">
      <c r="A15" s="80" t="s">
        <v>23</v>
      </c>
      <c r="B15" s="239">
        <v>7401.4089999999997</v>
      </c>
      <c r="C15" s="239">
        <v>533.92499999999995</v>
      </c>
      <c r="D15" s="239">
        <v>154.96</v>
      </c>
      <c r="E15" s="239">
        <v>433.21500000000003</v>
      </c>
      <c r="F15" s="240">
        <v>8523.5089999999982</v>
      </c>
    </row>
    <row r="16" spans="1:6" s="103" customFormat="1" x14ac:dyDescent="0.25">
      <c r="A16" s="80" t="s">
        <v>24</v>
      </c>
      <c r="B16" s="239">
        <v>119921.675</v>
      </c>
      <c r="C16" s="239">
        <v>7132.37</v>
      </c>
      <c r="D16" s="239">
        <v>2589.6799999999998</v>
      </c>
      <c r="E16" s="239">
        <v>2871.8960000000002</v>
      </c>
      <c r="F16" s="240">
        <v>132515.62100000001</v>
      </c>
    </row>
    <row r="17" spans="1:8" s="103" customFormat="1" x14ac:dyDescent="0.25">
      <c r="A17" s="80" t="s">
        <v>25</v>
      </c>
      <c r="B17" s="239">
        <v>24663.689999999991</v>
      </c>
      <c r="C17" s="239">
        <v>0</v>
      </c>
      <c r="D17" s="239">
        <v>76.540000000000006</v>
      </c>
      <c r="E17" s="239">
        <v>39.659999999999997</v>
      </c>
      <c r="F17" s="240">
        <v>24779.889999999992</v>
      </c>
    </row>
    <row r="18" spans="1:8" s="103" customFormat="1" x14ac:dyDescent="0.25">
      <c r="A18" s="80" t="s">
        <v>26</v>
      </c>
      <c r="B18" s="239">
        <v>17006.72</v>
      </c>
      <c r="C18" s="239">
        <v>351.08499999999998</v>
      </c>
      <c r="D18" s="239">
        <v>158</v>
      </c>
      <c r="E18" s="239">
        <v>1733.8529999999998</v>
      </c>
      <c r="F18" s="240">
        <v>19249.657999999996</v>
      </c>
    </row>
    <row r="19" spans="1:8" s="103" customFormat="1" ht="16.5" thickBot="1" x14ac:dyDescent="0.3">
      <c r="A19" s="155" t="s">
        <v>27</v>
      </c>
      <c r="B19" s="247">
        <v>9535.43</v>
      </c>
      <c r="C19" s="247">
        <v>483.99799999999999</v>
      </c>
      <c r="D19" s="247">
        <v>543.29999999999995</v>
      </c>
      <c r="E19" s="247">
        <v>393.64099999999996</v>
      </c>
      <c r="F19" s="240">
        <v>10956.368999999999</v>
      </c>
    </row>
    <row r="20" spans="1:8" ht="31.5" x14ac:dyDescent="0.25">
      <c r="A20" s="4" t="s">
        <v>796</v>
      </c>
      <c r="B20" s="84">
        <f>SUM(B21:B27)</f>
        <v>121507.61700000001</v>
      </c>
      <c r="C20" s="84">
        <f>SUM(C21:C27)</f>
        <v>6386.3696</v>
      </c>
      <c r="D20" s="84">
        <f>SUM(D21:D27)</f>
        <v>13248.414999999997</v>
      </c>
      <c r="E20" s="84">
        <f>SUM(E21:E27)</f>
        <v>6930.5569999999989</v>
      </c>
      <c r="F20" s="87">
        <f>SUM(F21:F27)</f>
        <v>148072.95860000004</v>
      </c>
    </row>
    <row r="21" spans="1:8" x14ac:dyDescent="0.25">
      <c r="A21" s="80" t="s">
        <v>28</v>
      </c>
      <c r="B21" s="239">
        <v>61752.712</v>
      </c>
      <c r="C21" s="239">
        <v>2069.8160000000003</v>
      </c>
      <c r="D21" s="239">
        <v>7175.37</v>
      </c>
      <c r="E21" s="239">
        <v>3914.7399999999993</v>
      </c>
      <c r="F21" s="240">
        <v>74912.638000000021</v>
      </c>
    </row>
    <row r="22" spans="1:8" s="103" customFormat="1" x14ac:dyDescent="0.25">
      <c r="A22" s="80" t="s">
        <v>29</v>
      </c>
      <c r="B22" s="239">
        <v>17823.79</v>
      </c>
      <c r="C22" s="239">
        <v>3491.8359999999998</v>
      </c>
      <c r="D22" s="239">
        <v>0</v>
      </c>
      <c r="E22" s="239">
        <v>0</v>
      </c>
      <c r="F22" s="240">
        <v>21315.626000000004</v>
      </c>
    </row>
    <row r="23" spans="1:8" x14ac:dyDescent="0.25">
      <c r="A23" s="80" t="s">
        <v>30</v>
      </c>
      <c r="B23" s="239">
        <v>13333.684999999999</v>
      </c>
      <c r="C23" s="239">
        <v>111.67</v>
      </c>
      <c r="D23" s="239">
        <v>2500.1800000000003</v>
      </c>
      <c r="E23" s="239">
        <v>199.76</v>
      </c>
      <c r="F23" s="240">
        <v>16145.295</v>
      </c>
    </row>
    <row r="24" spans="1:8" x14ac:dyDescent="0.25">
      <c r="A24" s="80" t="s">
        <v>84</v>
      </c>
      <c r="B24" s="239">
        <v>1994.07</v>
      </c>
      <c r="C24" s="239">
        <v>155.63599999999997</v>
      </c>
      <c r="D24" s="239">
        <v>683.24499999999989</v>
      </c>
      <c r="E24" s="239">
        <v>7.9140000000000006</v>
      </c>
      <c r="F24" s="240">
        <v>2840.8649999999998</v>
      </c>
    </row>
    <row r="25" spans="1:8" s="103" customFormat="1" x14ac:dyDescent="0.25">
      <c r="A25" s="80" t="s">
        <v>33</v>
      </c>
      <c r="B25" s="239">
        <v>9428.19</v>
      </c>
      <c r="C25" s="239">
        <v>151.0736</v>
      </c>
      <c r="D25" s="239">
        <v>2881.48</v>
      </c>
      <c r="E25" s="239">
        <v>2738.8</v>
      </c>
      <c r="F25" s="240">
        <f>SUM(B25:E25)</f>
        <v>15199.543600000001</v>
      </c>
    </row>
    <row r="26" spans="1:8" x14ac:dyDescent="0.25">
      <c r="A26" s="124" t="s">
        <v>35</v>
      </c>
      <c r="B26" s="241">
        <v>4389.67</v>
      </c>
      <c r="C26" s="241">
        <v>218.352</v>
      </c>
      <c r="D26" s="241">
        <v>8.14</v>
      </c>
      <c r="E26" s="241">
        <v>34.646999999999998</v>
      </c>
      <c r="F26" s="242">
        <v>4650.8090000000002</v>
      </c>
    </row>
    <row r="27" spans="1:8" ht="16.5" thickBot="1" x14ac:dyDescent="0.3">
      <c r="A27" s="80" t="s">
        <v>37</v>
      </c>
      <c r="B27" s="239">
        <v>12785.499999999998</v>
      </c>
      <c r="C27" s="239">
        <v>187.98600000000002</v>
      </c>
      <c r="D27" s="239">
        <v>0</v>
      </c>
      <c r="E27" s="239">
        <v>34.696000000000005</v>
      </c>
      <c r="F27" s="240">
        <v>13008.181999999999</v>
      </c>
    </row>
    <row r="28" spans="1:8" ht="39.75" customHeight="1" x14ac:dyDescent="0.25">
      <c r="A28" s="4" t="s">
        <v>797</v>
      </c>
      <c r="B28" s="84">
        <f>SUM(B29:B33)</f>
        <v>50032.948000000004</v>
      </c>
      <c r="C28" s="84">
        <f>SUM(C29:C33)</f>
        <v>1568.5913499999997</v>
      </c>
      <c r="D28" s="84">
        <f>SUM(D29:D33)</f>
        <v>566.99299999999994</v>
      </c>
      <c r="E28" s="84">
        <f>SUM(E29:E33)</f>
        <v>11629.232000000002</v>
      </c>
      <c r="F28" s="87">
        <f>SUM(F29:F33)</f>
        <v>63873.874350000013</v>
      </c>
    </row>
    <row r="29" spans="1:8" x14ac:dyDescent="0.25">
      <c r="A29" s="124" t="s">
        <v>40</v>
      </c>
      <c r="B29" s="243">
        <v>3778.9870000000005</v>
      </c>
      <c r="C29" s="243">
        <v>96.325000000000017</v>
      </c>
      <c r="D29" s="243">
        <v>13.27</v>
      </c>
      <c r="E29" s="243">
        <v>278.46500000000003</v>
      </c>
      <c r="F29" s="244">
        <v>4243.1570000000011</v>
      </c>
    </row>
    <row r="30" spans="1:8" s="103" customFormat="1" x14ac:dyDescent="0.25">
      <c r="A30" s="124" t="s">
        <v>41</v>
      </c>
      <c r="B30" s="239">
        <v>4182.2910000000002</v>
      </c>
      <c r="C30" s="239">
        <v>163.036</v>
      </c>
      <c r="D30" s="239">
        <v>43.451000000000001</v>
      </c>
      <c r="E30" s="239">
        <v>1395.6919999999993</v>
      </c>
      <c r="F30" s="244">
        <v>5784.4700000000012</v>
      </c>
    </row>
    <row r="31" spans="1:8" s="103" customFormat="1" x14ac:dyDescent="0.25">
      <c r="A31" s="248" t="s">
        <v>39</v>
      </c>
      <c r="B31" s="239">
        <v>20389.242000000002</v>
      </c>
      <c r="C31" s="239">
        <v>413.97635000000002</v>
      </c>
      <c r="D31" s="239">
        <v>322.94499999999999</v>
      </c>
      <c r="E31" s="239">
        <v>7796.1020000000017</v>
      </c>
      <c r="F31" s="244">
        <v>28922.265350000009</v>
      </c>
    </row>
    <row r="32" spans="1:8" x14ac:dyDescent="0.25">
      <c r="A32" s="124" t="s">
        <v>42</v>
      </c>
      <c r="B32" s="239">
        <v>7952.2259999999997</v>
      </c>
      <c r="C32" s="239">
        <v>443.70899999999989</v>
      </c>
      <c r="D32" s="239">
        <v>50.22</v>
      </c>
      <c r="E32" s="239">
        <v>820.75199999999995</v>
      </c>
      <c r="F32" s="244">
        <v>9266.9070000000011</v>
      </c>
      <c r="G32" s="78"/>
      <c r="H32" s="78"/>
    </row>
    <row r="33" spans="1:6" s="103" customFormat="1" ht="16.5" thickBot="1" x14ac:dyDescent="0.3">
      <c r="A33" s="249" t="s">
        <v>43</v>
      </c>
      <c r="B33" s="247">
        <v>13730.201999999999</v>
      </c>
      <c r="C33" s="247">
        <v>451.54499999999996</v>
      </c>
      <c r="D33" s="247">
        <v>137.10700000000003</v>
      </c>
      <c r="E33" s="247">
        <v>1338.221</v>
      </c>
      <c r="F33" s="250">
        <v>15657.075000000003</v>
      </c>
    </row>
    <row r="34" spans="1:6" ht="31.5" x14ac:dyDescent="0.25">
      <c r="A34" s="27" t="s">
        <v>798</v>
      </c>
      <c r="B34" s="85">
        <f>SUM(B35:B40)</f>
        <v>60578.69000000001</v>
      </c>
      <c r="C34" s="85">
        <f>SUM(C35:C40)</f>
        <v>7308.9039999999995</v>
      </c>
      <c r="D34" s="85">
        <f>SUM(D35:D40)</f>
        <v>7068.4720000000016</v>
      </c>
      <c r="E34" s="85">
        <f>SUM(E35:E40)</f>
        <v>6720.0090000000009</v>
      </c>
      <c r="F34" s="87">
        <f>SUM(F35:F40)</f>
        <v>82145.343999999997</v>
      </c>
    </row>
    <row r="35" spans="1:6" x14ac:dyDescent="0.25">
      <c r="A35" s="80" t="s">
        <v>44</v>
      </c>
      <c r="B35" s="239">
        <v>4493.5600000000004</v>
      </c>
      <c r="C35" s="239">
        <v>1137.2</v>
      </c>
      <c r="D35" s="239">
        <v>1063.73</v>
      </c>
      <c r="E35" s="239">
        <v>1412.04</v>
      </c>
      <c r="F35" s="240">
        <v>8106.53</v>
      </c>
    </row>
    <row r="36" spans="1:6" x14ac:dyDescent="0.25">
      <c r="A36" s="80" t="s">
        <v>45</v>
      </c>
      <c r="B36" s="239">
        <v>4413.2300000000005</v>
      </c>
      <c r="C36" s="239">
        <v>331.18599999999998</v>
      </c>
      <c r="D36" s="239">
        <v>162.58000000000001</v>
      </c>
      <c r="E36" s="239">
        <v>42.567999999999998</v>
      </c>
      <c r="F36" s="240">
        <v>4949.5640000000012</v>
      </c>
    </row>
    <row r="37" spans="1:6" x14ac:dyDescent="0.25">
      <c r="A37" s="80" t="s">
        <v>46</v>
      </c>
      <c r="B37" s="239">
        <v>34697.082000000002</v>
      </c>
      <c r="C37" s="239">
        <v>2994.7690000000007</v>
      </c>
      <c r="D37" s="239">
        <v>5229.6620000000012</v>
      </c>
      <c r="E37" s="239">
        <v>4024.5860000000002</v>
      </c>
      <c r="F37" s="240">
        <v>47415.370999999999</v>
      </c>
    </row>
    <row r="38" spans="1:6" x14ac:dyDescent="0.25">
      <c r="A38" s="80" t="s">
        <v>47</v>
      </c>
      <c r="B38" s="239">
        <v>4552.0310000000009</v>
      </c>
      <c r="C38" s="239">
        <v>1771.4259999999997</v>
      </c>
      <c r="D38" s="239">
        <v>37.47</v>
      </c>
      <c r="E38" s="239">
        <v>690.2059999999999</v>
      </c>
      <c r="F38" s="240">
        <v>7051.13</v>
      </c>
    </row>
    <row r="39" spans="1:6" s="103" customFormat="1" x14ac:dyDescent="0.25">
      <c r="A39" s="80" t="s">
        <v>48</v>
      </c>
      <c r="B39" s="239">
        <v>5785.9630000000006</v>
      </c>
      <c r="C39" s="239">
        <v>300.53000000000003</v>
      </c>
      <c r="D39" s="239">
        <v>347.89600000000002</v>
      </c>
      <c r="E39" s="239">
        <v>237.01100000000002</v>
      </c>
      <c r="F39" s="240">
        <v>6671.4000000000015</v>
      </c>
    </row>
    <row r="40" spans="1:6" s="103" customFormat="1" ht="16.5" thickBot="1" x14ac:dyDescent="0.3">
      <c r="A40" s="155" t="s">
        <v>49</v>
      </c>
      <c r="B40" s="247">
        <v>6636.8239999999996</v>
      </c>
      <c r="C40" s="247">
        <v>773.79300000000001</v>
      </c>
      <c r="D40" s="247">
        <v>227.13399999999999</v>
      </c>
      <c r="E40" s="247">
        <v>313.59800000000001</v>
      </c>
      <c r="F40" s="240">
        <v>7951.3489999999974</v>
      </c>
    </row>
    <row r="41" spans="1:6" ht="25.5" customHeight="1" x14ac:dyDescent="0.25">
      <c r="A41" s="4" t="s">
        <v>799</v>
      </c>
      <c r="B41" s="84">
        <f>SUM(B42:B48)</f>
        <v>96307.24</v>
      </c>
      <c r="C41" s="84">
        <f>SUM(C42:C48)</f>
        <v>14509.064999999999</v>
      </c>
      <c r="D41" s="84">
        <f>SUM(D42:D48)</f>
        <v>794.9</v>
      </c>
      <c r="E41" s="84">
        <f>SUM(E42:E48)</f>
        <v>2175.4759999999997</v>
      </c>
      <c r="F41" s="87">
        <f>SUM(F42:F48)</f>
        <v>113695.70600000001</v>
      </c>
    </row>
    <row r="42" spans="1:6" x14ac:dyDescent="0.25">
      <c r="A42" s="80" t="s">
        <v>50</v>
      </c>
      <c r="B42" s="239">
        <v>5047.68</v>
      </c>
      <c r="C42" s="239">
        <v>1327.55</v>
      </c>
      <c r="D42" s="239">
        <v>52.2</v>
      </c>
      <c r="E42" s="239">
        <v>102.23200000000001</v>
      </c>
      <c r="F42" s="240">
        <v>6438.6870000000008</v>
      </c>
    </row>
    <row r="43" spans="1:6" x14ac:dyDescent="0.25">
      <c r="A43" s="80" t="s">
        <v>51</v>
      </c>
      <c r="B43" s="239">
        <v>6987.43</v>
      </c>
      <c r="C43" s="239">
        <v>1727.07</v>
      </c>
      <c r="D43" s="239">
        <v>43.46</v>
      </c>
      <c r="E43" s="239">
        <v>136.858</v>
      </c>
      <c r="F43" s="240">
        <v>8894.8180000000029</v>
      </c>
    </row>
    <row r="44" spans="1:6" x14ac:dyDescent="0.25">
      <c r="A44" s="80" t="s">
        <v>52</v>
      </c>
      <c r="B44" s="251">
        <v>9408.74</v>
      </c>
      <c r="C44" s="251">
        <v>1352.6499999999996</v>
      </c>
      <c r="D44" s="251">
        <v>34.44</v>
      </c>
      <c r="E44" s="251">
        <v>153.852</v>
      </c>
      <c r="F44" s="240">
        <v>10949.682000000001</v>
      </c>
    </row>
    <row r="45" spans="1:6" s="103" customFormat="1" x14ac:dyDescent="0.25">
      <c r="A45" s="80" t="s">
        <v>54</v>
      </c>
      <c r="B45" s="239">
        <v>6785</v>
      </c>
      <c r="C45" s="239">
        <v>2067.13</v>
      </c>
      <c r="D45" s="239">
        <v>18.66</v>
      </c>
      <c r="E45" s="239">
        <v>112.309</v>
      </c>
      <c r="F45" s="240">
        <v>8983.0989999999983</v>
      </c>
    </row>
    <row r="46" spans="1:6" x14ac:dyDescent="0.25">
      <c r="A46" s="80" t="s">
        <v>56</v>
      </c>
      <c r="B46" s="239">
        <v>13043.630000000003</v>
      </c>
      <c r="C46" s="239">
        <v>2330.2139999999999</v>
      </c>
      <c r="D46" s="239">
        <v>205.7</v>
      </c>
      <c r="E46" s="239">
        <v>300.94099999999997</v>
      </c>
      <c r="F46" s="240">
        <v>15880.485000000001</v>
      </c>
    </row>
    <row r="47" spans="1:6" x14ac:dyDescent="0.25">
      <c r="A47" s="80" t="s">
        <v>58</v>
      </c>
      <c r="B47" s="239">
        <v>38638.280000000006</v>
      </c>
      <c r="C47" s="239">
        <v>1792.3910000000001</v>
      </c>
      <c r="D47" s="239">
        <v>380.46</v>
      </c>
      <c r="E47" s="239">
        <v>1172.8029999999999</v>
      </c>
      <c r="F47" s="240">
        <v>41983.933999999994</v>
      </c>
    </row>
    <row r="48" spans="1:6" ht="16.5" thickBot="1" x14ac:dyDescent="0.3">
      <c r="A48" s="80" t="s">
        <v>59</v>
      </c>
      <c r="B48" s="239">
        <v>16396.479999999996</v>
      </c>
      <c r="C48" s="239">
        <v>3912.0599999999995</v>
      </c>
      <c r="D48" s="239">
        <v>59.98</v>
      </c>
      <c r="E48" s="239">
        <v>196.48099999999999</v>
      </c>
      <c r="F48" s="240">
        <v>20565.001000000004</v>
      </c>
    </row>
    <row r="49" spans="1:6" ht="23.25" customHeight="1" x14ac:dyDescent="0.25">
      <c r="A49" s="4" t="s">
        <v>800</v>
      </c>
      <c r="B49" s="84">
        <f>SUM(B50:B53)</f>
        <v>36358.039056521229</v>
      </c>
      <c r="C49" s="84">
        <f t="shared" ref="C49:F49" si="2">SUM(C50:C53)</f>
        <v>533.5680000000001</v>
      </c>
      <c r="D49" s="84">
        <f t="shared" si="2"/>
        <v>732.45499999999993</v>
      </c>
      <c r="E49" s="84">
        <f t="shared" si="2"/>
        <v>7669.6537648768199</v>
      </c>
      <c r="F49" s="87">
        <f t="shared" si="2"/>
        <v>45293.715821398044</v>
      </c>
    </row>
    <row r="50" spans="1:6" x14ac:dyDescent="0.25">
      <c r="A50" s="79" t="s">
        <v>22</v>
      </c>
      <c r="B50" s="239">
        <v>9653.495485247784</v>
      </c>
      <c r="C50" s="239">
        <v>159.38199999999995</v>
      </c>
      <c r="D50" s="239">
        <v>233.95999999999998</v>
      </c>
      <c r="E50" s="239">
        <v>1470.5929999999998</v>
      </c>
      <c r="F50" s="240">
        <v>11517.430485247785</v>
      </c>
    </row>
    <row r="51" spans="1:6" x14ac:dyDescent="0.25">
      <c r="A51" s="79" t="s">
        <v>32</v>
      </c>
      <c r="B51" s="239">
        <v>2703.6105712734457</v>
      </c>
      <c r="C51" s="239">
        <v>44.698000000000008</v>
      </c>
      <c r="D51" s="239">
        <v>0</v>
      </c>
      <c r="E51" s="252">
        <v>337.315</v>
      </c>
      <c r="F51" s="240">
        <v>3085.6235712734456</v>
      </c>
    </row>
    <row r="52" spans="1:6" ht="15.75" customHeight="1" x14ac:dyDescent="0.25">
      <c r="A52" s="79" t="s">
        <v>36</v>
      </c>
      <c r="B52" s="239">
        <v>6336.1799999999994</v>
      </c>
      <c r="C52" s="239">
        <v>104.60500000000006</v>
      </c>
      <c r="D52" s="239">
        <v>40.75</v>
      </c>
      <c r="E52" s="239">
        <v>2392.3382125827052</v>
      </c>
      <c r="F52" s="240">
        <v>8873.8732125827028</v>
      </c>
    </row>
    <row r="53" spans="1:6" ht="16.5" thickBot="1" x14ac:dyDescent="0.3">
      <c r="A53" s="164" t="s">
        <v>38</v>
      </c>
      <c r="B53" s="253">
        <v>17664.753000000001</v>
      </c>
      <c r="C53" s="253">
        <v>224.88300000000007</v>
      </c>
      <c r="D53" s="253">
        <v>457.745</v>
      </c>
      <c r="E53" s="253">
        <v>3469.4075522941148</v>
      </c>
      <c r="F53" s="240">
        <v>21816.788552294114</v>
      </c>
    </row>
    <row r="54" spans="1:6" ht="21.75" customHeight="1" x14ac:dyDescent="0.25">
      <c r="A54" s="5" t="s">
        <v>793</v>
      </c>
      <c r="B54" s="84">
        <f>SUM(B55:B58)</f>
        <v>37941.652999999991</v>
      </c>
      <c r="C54" s="84">
        <f t="shared" ref="C54:E54" si="3">SUM(C55:C58)</f>
        <v>3272.4369999999999</v>
      </c>
      <c r="D54" s="84">
        <f t="shared" si="3"/>
        <v>673.20399999999995</v>
      </c>
      <c r="E54" s="84">
        <f t="shared" si="3"/>
        <v>4108.6956</v>
      </c>
      <c r="F54" s="87">
        <f>SUM(F55:F58)</f>
        <v>45999.497599999995</v>
      </c>
    </row>
    <row r="55" spans="1:6" s="98" customFormat="1" x14ac:dyDescent="0.25">
      <c r="A55" s="125" t="s">
        <v>53</v>
      </c>
      <c r="B55" s="239">
        <v>13753.419000000002</v>
      </c>
      <c r="C55" s="239">
        <v>1423.54</v>
      </c>
      <c r="D55" s="239">
        <v>670.74899999999991</v>
      </c>
      <c r="E55" s="239">
        <v>1511.9199999999998</v>
      </c>
      <c r="F55" s="240">
        <v>17359.627999999993</v>
      </c>
    </row>
    <row r="56" spans="1:6" x14ac:dyDescent="0.25">
      <c r="A56" s="125" t="s">
        <v>55</v>
      </c>
      <c r="B56" s="239">
        <v>10206.735999999999</v>
      </c>
      <c r="C56" s="239">
        <v>137.54799999999994</v>
      </c>
      <c r="D56" s="239">
        <v>2.4550000000000001</v>
      </c>
      <c r="E56" s="239">
        <v>1221.3519999999999</v>
      </c>
      <c r="F56" s="240">
        <v>11570.691000000003</v>
      </c>
    </row>
    <row r="57" spans="1:6" s="98" customFormat="1" x14ac:dyDescent="0.25">
      <c r="A57" s="125" t="s">
        <v>57</v>
      </c>
      <c r="B57" s="239">
        <v>1933.3909999999998</v>
      </c>
      <c r="C57" s="239">
        <v>249.54699999999997</v>
      </c>
      <c r="D57" s="239">
        <v>0</v>
      </c>
      <c r="E57" s="239">
        <v>211.578</v>
      </c>
      <c r="F57" s="240">
        <v>2395.4190000000008</v>
      </c>
    </row>
    <row r="58" spans="1:6" s="98" customFormat="1" ht="16.5" thickBot="1" x14ac:dyDescent="0.3">
      <c r="A58" s="171" t="s">
        <v>60</v>
      </c>
      <c r="B58" s="247">
        <v>12048.106999999996</v>
      </c>
      <c r="C58" s="247">
        <v>1461.8019999999999</v>
      </c>
      <c r="D58" s="247">
        <v>0</v>
      </c>
      <c r="E58" s="247">
        <v>1163.8456000000001</v>
      </c>
      <c r="F58" s="254">
        <v>14673.759599999998</v>
      </c>
    </row>
    <row r="59" spans="1:6" ht="27" customHeight="1" x14ac:dyDescent="0.25">
      <c r="A59" s="4" t="s">
        <v>794</v>
      </c>
      <c r="B59" s="84">
        <f>SUM(B60:B65)</f>
        <v>30788.651000000002</v>
      </c>
      <c r="C59" s="84">
        <f>SUM(C60:C65)</f>
        <v>6107.3349999999991</v>
      </c>
      <c r="D59" s="84">
        <f>SUM(D60:D65)</f>
        <v>3012.2479999999996</v>
      </c>
      <c r="E59" s="84">
        <f>SUM(E60:E65)</f>
        <v>9897.6499999999978</v>
      </c>
      <c r="F59" s="87">
        <f>SUM(F60:F65)</f>
        <v>49759.675999999999</v>
      </c>
    </row>
    <row r="60" spans="1:6" x14ac:dyDescent="0.25">
      <c r="A60" s="80" t="s">
        <v>61</v>
      </c>
      <c r="B60" s="239">
        <v>4595.9039999999995</v>
      </c>
      <c r="C60" s="239">
        <v>1388.9569999999999</v>
      </c>
      <c r="D60" s="239">
        <v>734.38</v>
      </c>
      <c r="E60" s="239">
        <v>1437.576</v>
      </c>
      <c r="F60" s="240">
        <v>8156.8170000000018</v>
      </c>
    </row>
    <row r="61" spans="1:6" x14ac:dyDescent="0.25">
      <c r="A61" s="80" t="s">
        <v>62</v>
      </c>
      <c r="B61" s="239">
        <v>3149.1499999999996</v>
      </c>
      <c r="C61" s="239">
        <v>804.02</v>
      </c>
      <c r="D61" s="239">
        <v>0</v>
      </c>
      <c r="E61" s="239">
        <v>383.96000000000004</v>
      </c>
      <c r="F61" s="240">
        <v>4337.1299999999992</v>
      </c>
    </row>
    <row r="62" spans="1:6" x14ac:dyDescent="0.25">
      <c r="A62" s="80" t="s">
        <v>63</v>
      </c>
      <c r="B62" s="239">
        <v>4453.3700000000008</v>
      </c>
      <c r="C62" s="239">
        <v>929.30200000000002</v>
      </c>
      <c r="D62" s="239">
        <v>462.53</v>
      </c>
      <c r="E62" s="239">
        <v>28.924000000000007</v>
      </c>
      <c r="F62" s="240">
        <v>5874.1260000000002</v>
      </c>
    </row>
    <row r="63" spans="1:6" x14ac:dyDescent="0.25">
      <c r="A63" s="80" t="s">
        <v>64</v>
      </c>
      <c r="B63" s="239">
        <v>10843.929999999998</v>
      </c>
      <c r="C63" s="239">
        <v>1970.8609999999996</v>
      </c>
      <c r="D63" s="239">
        <v>1111.2179999999998</v>
      </c>
      <c r="E63" s="239">
        <v>7945.3659999999991</v>
      </c>
      <c r="F63" s="240">
        <v>21860.2</v>
      </c>
    </row>
    <row r="64" spans="1:6" x14ac:dyDescent="0.25">
      <c r="A64" s="80" t="s">
        <v>65</v>
      </c>
      <c r="B64" s="239">
        <v>4986.47</v>
      </c>
      <c r="C64" s="239">
        <v>328.99</v>
      </c>
      <c r="D64" s="239">
        <v>78</v>
      </c>
      <c r="E64" s="239">
        <v>78.257000000000005</v>
      </c>
      <c r="F64" s="240">
        <v>5471.7169999999996</v>
      </c>
    </row>
    <row r="65" spans="1:6" ht="16.5" thickBot="1" x14ac:dyDescent="0.3">
      <c r="A65" s="155" t="s">
        <v>66</v>
      </c>
      <c r="B65" s="247">
        <v>2759.8270000000002</v>
      </c>
      <c r="C65" s="247">
        <v>685.20500000000004</v>
      </c>
      <c r="D65" s="247">
        <v>626.12</v>
      </c>
      <c r="E65" s="247">
        <v>23.567000000000004</v>
      </c>
      <c r="F65" s="240">
        <v>4059.6859999999997</v>
      </c>
    </row>
    <row r="66" spans="1:6" ht="36" customHeight="1" x14ac:dyDescent="0.25">
      <c r="A66" s="4" t="s">
        <v>795</v>
      </c>
      <c r="B66" s="84">
        <f>SUM(B67:B74)</f>
        <v>257867.36799999996</v>
      </c>
      <c r="C66" s="84">
        <f>SUM(C67:C74)</f>
        <v>5737.4270000000006</v>
      </c>
      <c r="D66" s="84">
        <f>SUM(D67:D74)</f>
        <v>6423.9970000000012</v>
      </c>
      <c r="E66" s="84">
        <f>SUM(E67:E74)</f>
        <v>22411.709000000003</v>
      </c>
      <c r="F66" s="87">
        <f>SUM(F67:F74)</f>
        <v>292455.40100000007</v>
      </c>
    </row>
    <row r="67" spans="1:6" s="103" customFormat="1" x14ac:dyDescent="0.25">
      <c r="A67" s="80" t="s">
        <v>67</v>
      </c>
      <c r="B67" s="239">
        <v>5114.2700000000004</v>
      </c>
      <c r="C67" s="239">
        <v>469.85599999999999</v>
      </c>
      <c r="D67" s="239">
        <v>27.16</v>
      </c>
      <c r="E67" s="239">
        <v>845.91</v>
      </c>
      <c r="F67" s="240">
        <f>SUM(B67:E67)</f>
        <v>6457.1959999999999</v>
      </c>
    </row>
    <row r="68" spans="1:6" x14ac:dyDescent="0.25">
      <c r="A68" s="80" t="s">
        <v>68</v>
      </c>
      <c r="B68" s="239">
        <v>5424.3649999999998</v>
      </c>
      <c r="C68" s="239">
        <v>156.02699999999999</v>
      </c>
      <c r="D68" s="239">
        <v>0</v>
      </c>
      <c r="E68" s="239">
        <v>53.326999999999998</v>
      </c>
      <c r="F68" s="240">
        <v>5633.7190000000001</v>
      </c>
    </row>
    <row r="69" spans="1:6" x14ac:dyDescent="0.25">
      <c r="A69" s="80" t="s">
        <v>69</v>
      </c>
      <c r="B69" s="239">
        <v>3471.7299999999996</v>
      </c>
      <c r="C69" s="239">
        <v>193.346</v>
      </c>
      <c r="D69" s="239">
        <v>21.44</v>
      </c>
      <c r="E69" s="239">
        <v>29.702000000000002</v>
      </c>
      <c r="F69" s="240">
        <v>3716.2130000000002</v>
      </c>
    </row>
    <row r="70" spans="1:6" x14ac:dyDescent="0.25">
      <c r="A70" s="80" t="s">
        <v>70</v>
      </c>
      <c r="B70" s="239">
        <v>6847.0100000000011</v>
      </c>
      <c r="C70" s="239">
        <v>0</v>
      </c>
      <c r="D70" s="239">
        <v>1398.9</v>
      </c>
      <c r="E70" s="239">
        <v>208.25700000000001</v>
      </c>
      <c r="F70" s="240">
        <v>8453.1630000000005</v>
      </c>
    </row>
    <row r="71" spans="1:6" x14ac:dyDescent="0.25">
      <c r="A71" s="80" t="s">
        <v>71</v>
      </c>
      <c r="B71" s="239">
        <v>12561.741999999998</v>
      </c>
      <c r="C71" s="239">
        <v>216.42399999999998</v>
      </c>
      <c r="D71" s="239">
        <v>0</v>
      </c>
      <c r="E71" s="239">
        <v>1467.2120000000002</v>
      </c>
      <c r="F71" s="240">
        <v>14261.287</v>
      </c>
    </row>
    <row r="72" spans="1:6" x14ac:dyDescent="0.25">
      <c r="A72" s="80" t="s">
        <v>72</v>
      </c>
      <c r="B72" s="239">
        <v>12532.26</v>
      </c>
      <c r="C72" s="239">
        <v>191.898</v>
      </c>
      <c r="D72" s="239">
        <v>104.56</v>
      </c>
      <c r="E72" s="239">
        <v>3220.2460000000001</v>
      </c>
      <c r="F72" s="240">
        <v>16048.964000000002</v>
      </c>
    </row>
    <row r="73" spans="1:6" x14ac:dyDescent="0.25">
      <c r="A73" s="80" t="s">
        <v>73</v>
      </c>
      <c r="B73" s="239">
        <v>179259.01499999996</v>
      </c>
      <c r="C73" s="239">
        <v>4316.8360000000002</v>
      </c>
      <c r="D73" s="239">
        <v>4344.4530000000004</v>
      </c>
      <c r="E73" s="239">
        <v>16285.189000000002</v>
      </c>
      <c r="F73" s="240">
        <v>204205.49300000007</v>
      </c>
    </row>
    <row r="74" spans="1:6" ht="16.5" thickBot="1" x14ac:dyDescent="0.3">
      <c r="A74" s="122" t="s">
        <v>74</v>
      </c>
      <c r="B74" s="247">
        <v>32656.975999999995</v>
      </c>
      <c r="C74" s="247">
        <v>193.04</v>
      </c>
      <c r="D74" s="247">
        <v>527.48400000000004</v>
      </c>
      <c r="E74" s="247">
        <v>301.86600000000004</v>
      </c>
      <c r="F74" s="240">
        <v>33679.365999999995</v>
      </c>
    </row>
    <row r="75" spans="1:6" ht="22.5" customHeight="1" thickBot="1" x14ac:dyDescent="0.3">
      <c r="A75" s="38" t="s">
        <v>75</v>
      </c>
      <c r="B75" s="88">
        <f>SUM(B5,B13,B20,B28,B34,B41,B49,B54,B59,B66)</f>
        <v>929876.06605652114</v>
      </c>
      <c r="C75" s="88">
        <f>SUM(C5,C13,C20,C28,C34,C41,C49,C54,C59,C66)</f>
        <v>66420.26724999999</v>
      </c>
      <c r="D75" s="88">
        <f>SUM(D5,D13,D20,D28,D34,D41,D49,D54,D59,D66)</f>
        <v>37523.955000000002</v>
      </c>
      <c r="E75" s="88">
        <f>SUM(E5,E13,E20,E28,E34,E41,E49,E54,E59,E66)</f>
        <v>80705.770364876822</v>
      </c>
      <c r="F75" s="89">
        <f>SUM(F5,F13,F20,F28,F34,F41,F49,F54,F59,F66)</f>
        <v>1115044.7516713981</v>
      </c>
    </row>
  </sheetData>
  <mergeCells count="1">
    <mergeCell ref="A1:F2"/>
  </mergeCells>
  <pageMargins left="0.7" right="0.7" top="0.75" bottom="0.75" header="0.3" footer="0.3"/>
  <pageSetup paperSize="9" orientation="portrait" r:id="rId1"/>
  <ignoredErrors>
    <ignoredError sqref="F28 F34 F59 F13 F54 F20 F49 F66:F67 F41"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
  <sheetViews>
    <sheetView view="pageBreakPreview" zoomScale="60" zoomScaleNormal="100" workbookViewId="0">
      <pane xSplit="1" ySplit="3" topLeftCell="B4" activePane="bottomRight" state="frozen"/>
      <selection pane="topRight" activeCell="B1" sqref="B1"/>
      <selection pane="bottomLeft" activeCell="A4" sqref="A4"/>
      <selection pane="bottomRight" activeCell="H52" sqref="H52"/>
    </sheetView>
  </sheetViews>
  <sheetFormatPr defaultColWidth="9" defaultRowHeight="15.75" x14ac:dyDescent="0.25"/>
  <cols>
    <col min="1" max="1" width="18" style="46" customWidth="1"/>
    <col min="2" max="10" width="17.75" style="46" customWidth="1"/>
    <col min="11" max="14" width="9" style="46"/>
    <col min="15" max="15" width="16.25" style="46" customWidth="1"/>
    <col min="16" max="17" width="13.125" style="46" customWidth="1"/>
    <col min="18" max="18" width="22.25" style="46" customWidth="1"/>
    <col min="19" max="19" width="13.125" style="46" customWidth="1"/>
    <col min="20" max="20" width="29.875" style="46" customWidth="1"/>
    <col min="21" max="21" width="13.125" style="46" customWidth="1"/>
    <col min="22" max="16384" width="9" style="46"/>
  </cols>
  <sheetData>
    <row r="1" spans="1:10" ht="27" customHeight="1" x14ac:dyDescent="0.25">
      <c r="A1" s="676" t="s">
        <v>104</v>
      </c>
      <c r="B1" s="676"/>
      <c r="C1" s="676"/>
      <c r="D1" s="676"/>
      <c r="E1" s="676"/>
      <c r="F1" s="676"/>
      <c r="G1" s="676"/>
      <c r="H1" s="676"/>
      <c r="I1" s="676"/>
      <c r="J1" s="676"/>
    </row>
    <row r="2" spans="1:10" ht="32.25" customHeight="1" thickBot="1" x14ac:dyDescent="0.3">
      <c r="A2" s="30"/>
      <c r="B2" s="677" t="s">
        <v>1291</v>
      </c>
      <c r="C2" s="677"/>
      <c r="D2" s="677"/>
      <c r="E2" s="677"/>
      <c r="F2" s="677"/>
      <c r="G2" s="677"/>
      <c r="H2" s="677"/>
      <c r="I2" s="677"/>
      <c r="J2" s="40"/>
    </row>
    <row r="3" spans="1:10" ht="93" customHeight="1" thickBot="1" x14ac:dyDescent="0.3">
      <c r="A3" s="41" t="s">
        <v>1</v>
      </c>
      <c r="B3" s="42" t="s">
        <v>1292</v>
      </c>
      <c r="C3" s="42" t="s">
        <v>1280</v>
      </c>
      <c r="D3" s="42" t="s">
        <v>1293</v>
      </c>
      <c r="E3" s="42" t="s">
        <v>806</v>
      </c>
      <c r="F3" s="42" t="s">
        <v>1294</v>
      </c>
      <c r="G3" s="42" t="s">
        <v>1301</v>
      </c>
      <c r="H3" s="43" t="s">
        <v>1302</v>
      </c>
      <c r="I3" s="42" t="s">
        <v>1281</v>
      </c>
      <c r="J3" s="44" t="s">
        <v>1295</v>
      </c>
    </row>
    <row r="4" spans="1:10" ht="24.75" customHeight="1" x14ac:dyDescent="0.25">
      <c r="A4" s="4" t="s">
        <v>791</v>
      </c>
      <c r="B4" s="84">
        <f>SUM(B5:B11)</f>
        <v>63671.383300000009</v>
      </c>
      <c r="C4" s="84">
        <f>SUM(C5:C11)</f>
        <v>7927.7980000000007</v>
      </c>
      <c r="D4" s="6"/>
      <c r="E4" s="84">
        <f>SUM(E5:E11)</f>
        <v>37942.842999999993</v>
      </c>
      <c r="F4" s="6"/>
      <c r="G4" s="84">
        <f>SUM(G5:G11)</f>
        <v>45870.640999999996</v>
      </c>
      <c r="H4" s="6">
        <f>G4*100/B4</f>
        <v>72.042790061386953</v>
      </c>
      <c r="I4" s="84">
        <f>SUM(I5:I11)</f>
        <v>17610.786</v>
      </c>
      <c r="J4" s="9">
        <f>I4*100/B4</f>
        <v>27.658871359875103</v>
      </c>
    </row>
    <row r="5" spans="1:10" ht="19.5" customHeight="1" x14ac:dyDescent="0.25">
      <c r="A5" s="138" t="s">
        <v>14</v>
      </c>
      <c r="B5" s="139">
        <v>20131.107000000007</v>
      </c>
      <c r="C5" s="139">
        <v>2712.08</v>
      </c>
      <c r="D5" s="143">
        <f>C5/B5*100</f>
        <v>13.472085762596159</v>
      </c>
      <c r="E5" s="139">
        <v>12136.460999999999</v>
      </c>
      <c r="F5" s="143">
        <f>E5/B5*100</f>
        <v>60.287101946256584</v>
      </c>
      <c r="G5" s="139">
        <v>14848.540999999999</v>
      </c>
      <c r="H5" s="143">
        <f>G5/B5*100</f>
        <v>73.75918770885275</v>
      </c>
      <c r="I5" s="139">
        <v>5261.0259999999998</v>
      </c>
      <c r="J5" s="144">
        <f>I5/B5*100</f>
        <v>26.133813704333285</v>
      </c>
    </row>
    <row r="6" spans="1:10" ht="19.5" customHeight="1" x14ac:dyDescent="0.25">
      <c r="A6" s="138" t="s">
        <v>15</v>
      </c>
      <c r="B6" s="139">
        <v>8305.4529999999995</v>
      </c>
      <c r="C6" s="139">
        <v>1049.76</v>
      </c>
      <c r="D6" s="143">
        <f t="shared" ref="D6:D11" si="0">C6/B6*100</f>
        <v>12.639406905318712</v>
      </c>
      <c r="E6" s="139">
        <v>4244.96</v>
      </c>
      <c r="F6" s="143">
        <f t="shared" ref="F6:F11" si="1">E6/B6*100</f>
        <v>51.110517391405388</v>
      </c>
      <c r="G6" s="139">
        <v>5294.72</v>
      </c>
      <c r="H6" s="143">
        <f t="shared" ref="H6:H11" si="2">G6/B6*100</f>
        <v>63.749924296724103</v>
      </c>
      <c r="I6" s="139">
        <v>2859.6559999999999</v>
      </c>
      <c r="J6" s="144">
        <f t="shared" ref="J6:J11" si="3">I6/B6*100</f>
        <v>34.431065951489941</v>
      </c>
    </row>
    <row r="7" spans="1:10" ht="19.5" customHeight="1" x14ac:dyDescent="0.25">
      <c r="A7" s="138" t="s">
        <v>16</v>
      </c>
      <c r="B7" s="139">
        <v>2671.5179999999987</v>
      </c>
      <c r="C7" s="139">
        <v>298.09399999999999</v>
      </c>
      <c r="D7" s="143">
        <f t="shared" si="0"/>
        <v>11.158225398443887</v>
      </c>
      <c r="E7" s="139">
        <v>1773.69</v>
      </c>
      <c r="F7" s="143">
        <f t="shared" si="1"/>
        <v>66.392590280132907</v>
      </c>
      <c r="G7" s="139">
        <v>2071.7840000000001</v>
      </c>
      <c r="H7" s="143">
        <f t="shared" si="2"/>
        <v>77.550815678576797</v>
      </c>
      <c r="I7" s="139">
        <v>597.58500000000004</v>
      </c>
      <c r="J7" s="144">
        <f t="shared" si="3"/>
        <v>22.368743163998907</v>
      </c>
    </row>
    <row r="8" spans="1:10" ht="19.5" customHeight="1" x14ac:dyDescent="0.25">
      <c r="A8" s="138" t="s">
        <v>17</v>
      </c>
      <c r="B8" s="139">
        <v>11268.682300000002</v>
      </c>
      <c r="C8" s="139">
        <v>1166.23</v>
      </c>
      <c r="D8" s="143">
        <f t="shared" si="0"/>
        <v>10.349302331471353</v>
      </c>
      <c r="E8" s="139">
        <v>6818.0959999999995</v>
      </c>
      <c r="F8" s="143">
        <f t="shared" si="1"/>
        <v>60.504820514817403</v>
      </c>
      <c r="G8" s="139">
        <v>7984.3259999999991</v>
      </c>
      <c r="H8" s="143">
        <f t="shared" si="2"/>
        <v>70.85412284628876</v>
      </c>
      <c r="I8" s="139">
        <v>3274.9459999999999</v>
      </c>
      <c r="J8" s="144">
        <f t="shared" si="3"/>
        <v>29.062368720786452</v>
      </c>
    </row>
    <row r="9" spans="1:10" ht="19.5" customHeight="1" x14ac:dyDescent="0.25">
      <c r="A9" s="138" t="s">
        <v>18</v>
      </c>
      <c r="B9" s="139">
        <v>5228.71</v>
      </c>
      <c r="C9" s="139">
        <v>676.08</v>
      </c>
      <c r="D9" s="143">
        <f t="shared" si="0"/>
        <v>12.930149118998759</v>
      </c>
      <c r="E9" s="139">
        <v>2807.8150000000001</v>
      </c>
      <c r="F9" s="143">
        <f t="shared" si="1"/>
        <v>53.699956585850053</v>
      </c>
      <c r="G9" s="139">
        <v>3483.895</v>
      </c>
      <c r="H9" s="143">
        <f t="shared" si="2"/>
        <v>66.630105704848802</v>
      </c>
      <c r="I9" s="139">
        <v>1739.0350000000001</v>
      </c>
      <c r="J9" s="144">
        <f t="shared" si="3"/>
        <v>33.259350776769033</v>
      </c>
    </row>
    <row r="10" spans="1:10" s="108" customFormat="1" ht="19.5" customHeight="1" x14ac:dyDescent="0.25">
      <c r="A10" s="138" t="s">
        <v>19</v>
      </c>
      <c r="B10" s="139">
        <v>8369.7939999999981</v>
      </c>
      <c r="C10" s="139">
        <v>1069.3240000000001</v>
      </c>
      <c r="D10" s="143">
        <f t="shared" si="0"/>
        <v>12.775989468796967</v>
      </c>
      <c r="E10" s="139">
        <v>4749.51</v>
      </c>
      <c r="F10" s="143">
        <f t="shared" si="1"/>
        <v>56.745841056542147</v>
      </c>
      <c r="G10" s="139">
        <v>5818.8340000000007</v>
      </c>
      <c r="H10" s="143">
        <f t="shared" si="2"/>
        <v>69.521830525339126</v>
      </c>
      <c r="I10" s="139">
        <v>2550.9599999999973</v>
      </c>
      <c r="J10" s="144">
        <f t="shared" si="3"/>
        <v>30.478169474660881</v>
      </c>
    </row>
    <row r="11" spans="1:10" s="108" customFormat="1" ht="19.5" customHeight="1" thickBot="1" x14ac:dyDescent="0.3">
      <c r="A11" s="210" t="s">
        <v>20</v>
      </c>
      <c r="B11" s="612">
        <v>7696.1190000000006</v>
      </c>
      <c r="C11" s="139">
        <v>956.23</v>
      </c>
      <c r="D11" s="143">
        <f t="shared" si="0"/>
        <v>12.424833867563638</v>
      </c>
      <c r="E11" s="612">
        <v>5412.3109999999997</v>
      </c>
      <c r="F11" s="143">
        <f t="shared" si="1"/>
        <v>70.325198973664499</v>
      </c>
      <c r="G11" s="612">
        <v>6368.5409999999993</v>
      </c>
      <c r="H11" s="143">
        <f t="shared" si="2"/>
        <v>82.750032841228133</v>
      </c>
      <c r="I11" s="622">
        <f>B11-G11</f>
        <v>1327.5780000000013</v>
      </c>
      <c r="J11" s="144">
        <f t="shared" si="3"/>
        <v>17.249967158771859</v>
      </c>
    </row>
    <row r="12" spans="1:10" ht="24" customHeight="1" x14ac:dyDescent="0.25">
      <c r="A12" s="255" t="s">
        <v>792</v>
      </c>
      <c r="B12" s="256">
        <f>SUM(B13:B18)</f>
        <v>210077.18599999999</v>
      </c>
      <c r="C12" s="256">
        <f>SUM(C13:C18)</f>
        <v>26065.517999999996</v>
      </c>
      <c r="D12" s="257"/>
      <c r="E12" s="256">
        <f>SUM(E13:E18)</f>
        <v>68798.577000000005</v>
      </c>
      <c r="F12" s="257"/>
      <c r="G12" s="256">
        <f>SUM(G13:G18)</f>
        <v>94864.095000000001</v>
      </c>
      <c r="H12" s="257">
        <f>G12*100/B12</f>
        <v>45.156781089023156</v>
      </c>
      <c r="I12" s="256">
        <f>SUM(I13:I18)</f>
        <v>115212.69100000001</v>
      </c>
      <c r="J12" s="258">
        <f>I12*100/B12</f>
        <v>54.843028504770636</v>
      </c>
    </row>
    <row r="13" spans="1:10" x14ac:dyDescent="0.25">
      <c r="A13" s="138" t="s">
        <v>21</v>
      </c>
      <c r="B13" s="139">
        <v>14052.147999999997</v>
      </c>
      <c r="C13" s="139">
        <v>0</v>
      </c>
      <c r="D13" s="143">
        <f>C13/B13*100</f>
        <v>0</v>
      </c>
      <c r="E13" s="139">
        <v>7329.5079999999998</v>
      </c>
      <c r="F13" s="143">
        <f>E13/B13*100</f>
        <v>52.159342472054817</v>
      </c>
      <c r="G13" s="139">
        <v>7329.5079999999998</v>
      </c>
      <c r="H13" s="143">
        <f>G13/B13*100</f>
        <v>52.159342472054817</v>
      </c>
      <c r="I13" s="139">
        <v>6722.6399999999976</v>
      </c>
      <c r="J13" s="144">
        <f>I13/B13*100</f>
        <v>47.840657527945183</v>
      </c>
    </row>
    <row r="14" spans="1:10" s="108" customFormat="1" x14ac:dyDescent="0.25">
      <c r="A14" s="138" t="s">
        <v>23</v>
      </c>
      <c r="B14" s="259">
        <v>8523.5</v>
      </c>
      <c r="C14" s="139">
        <v>0</v>
      </c>
      <c r="D14" s="143">
        <f t="shared" ref="D14:D18" si="4">C14/B14*100</f>
        <v>0</v>
      </c>
      <c r="E14" s="259">
        <v>5381.1</v>
      </c>
      <c r="F14" s="143">
        <f t="shared" ref="F14:F18" si="5">E14/B14*100</f>
        <v>63.132515985217339</v>
      </c>
      <c r="G14" s="139">
        <v>5381.1</v>
      </c>
      <c r="H14" s="143">
        <f t="shared" ref="H14:H18" si="6">G14/B14*100</f>
        <v>63.132515985217339</v>
      </c>
      <c r="I14" s="139">
        <v>3142</v>
      </c>
      <c r="J14" s="144">
        <f t="shared" ref="J14:J18" si="7">I14/B14*100</f>
        <v>36.862791106939632</v>
      </c>
    </row>
    <row r="15" spans="1:10" x14ac:dyDescent="0.25">
      <c r="A15" s="138" t="s">
        <v>24</v>
      </c>
      <c r="B15" s="139">
        <v>132515.62100000001</v>
      </c>
      <c r="C15" s="139">
        <v>0</v>
      </c>
      <c r="D15" s="143">
        <f t="shared" si="4"/>
        <v>0</v>
      </c>
      <c r="E15" s="139">
        <v>45320</v>
      </c>
      <c r="F15" s="143">
        <f t="shared" si="5"/>
        <v>34.199741628951045</v>
      </c>
      <c r="G15" s="139">
        <v>45320</v>
      </c>
      <c r="H15" s="143">
        <f t="shared" si="6"/>
        <v>34.199741628951045</v>
      </c>
      <c r="I15" s="139">
        <v>87195.621000000014</v>
      </c>
      <c r="J15" s="144">
        <f t="shared" si="7"/>
        <v>65.800258371048955</v>
      </c>
    </row>
    <row r="16" spans="1:10" x14ac:dyDescent="0.25">
      <c r="A16" s="147" t="s">
        <v>25</v>
      </c>
      <c r="B16" s="619">
        <v>24779.89</v>
      </c>
      <c r="C16" s="620">
        <v>11402.5</v>
      </c>
      <c r="D16" s="143">
        <f t="shared" si="4"/>
        <v>46.015135660408504</v>
      </c>
      <c r="E16" s="621">
        <v>1954.99</v>
      </c>
      <c r="F16" s="143">
        <f t="shared" si="5"/>
        <v>7.8894216237440933</v>
      </c>
      <c r="G16" s="139">
        <v>13357.49</v>
      </c>
      <c r="H16" s="143">
        <f t="shared" si="6"/>
        <v>53.904557284152602</v>
      </c>
      <c r="I16" s="139">
        <v>11422.4</v>
      </c>
      <c r="J16" s="144">
        <f t="shared" si="7"/>
        <v>46.095442715847405</v>
      </c>
    </row>
    <row r="17" spans="1:10" x14ac:dyDescent="0.25">
      <c r="A17" s="138" t="s">
        <v>26</v>
      </c>
      <c r="B17" s="139">
        <v>19249.657999999999</v>
      </c>
      <c r="C17" s="139">
        <v>14663.017999999998</v>
      </c>
      <c r="D17" s="143">
        <f t="shared" si="4"/>
        <v>76.172875383032761</v>
      </c>
      <c r="E17" s="139">
        <v>1129.6099999999999</v>
      </c>
      <c r="F17" s="143">
        <f t="shared" si="5"/>
        <v>5.8682081520617144</v>
      </c>
      <c r="G17" s="139">
        <v>15792.627999999999</v>
      </c>
      <c r="H17" s="143">
        <f t="shared" si="6"/>
        <v>82.041083535094501</v>
      </c>
      <c r="I17" s="139">
        <v>3457.03</v>
      </c>
      <c r="J17" s="144">
        <f t="shared" si="7"/>
        <v>17.95891646490551</v>
      </c>
    </row>
    <row r="18" spans="1:10" s="108" customFormat="1" ht="16.5" thickBot="1" x14ac:dyDescent="0.3">
      <c r="A18" s="210" t="s">
        <v>27</v>
      </c>
      <c r="B18" s="259">
        <v>10956.369000000001</v>
      </c>
      <c r="C18" s="139">
        <v>0</v>
      </c>
      <c r="D18" s="143">
        <f t="shared" si="4"/>
        <v>0</v>
      </c>
      <c r="E18" s="259">
        <v>7683.3690000000006</v>
      </c>
      <c r="F18" s="143">
        <f t="shared" si="5"/>
        <v>70.126964508040942</v>
      </c>
      <c r="G18" s="139">
        <v>7683.3690000000006</v>
      </c>
      <c r="H18" s="143">
        <f t="shared" si="6"/>
        <v>70.126964508040942</v>
      </c>
      <c r="I18" s="139">
        <v>3273</v>
      </c>
      <c r="J18" s="144">
        <f t="shared" si="7"/>
        <v>29.873035491959062</v>
      </c>
    </row>
    <row r="19" spans="1:10" ht="36.75" customHeight="1" x14ac:dyDescent="0.25">
      <c r="A19" s="255" t="s">
        <v>796</v>
      </c>
      <c r="B19" s="256">
        <f>SUM(B20:B26)</f>
        <v>147570.90700000004</v>
      </c>
      <c r="C19" s="256">
        <f>SUM(C20:C26)</f>
        <v>35857.616999999998</v>
      </c>
      <c r="D19" s="260"/>
      <c r="E19" s="256">
        <f>SUM(E20:E26)</f>
        <v>79113.924000000014</v>
      </c>
      <c r="F19" s="260"/>
      <c r="G19" s="256">
        <f>SUM(G20:G26)</f>
        <v>114972.126</v>
      </c>
      <c r="H19" s="257">
        <f>G19*100/B19</f>
        <v>77.909750869797094</v>
      </c>
      <c r="I19" s="256">
        <f>SUM(I20:I26)</f>
        <v>32601.775999999998</v>
      </c>
      <c r="J19" s="258">
        <f>I19*100/B19</f>
        <v>22.092278663029418</v>
      </c>
    </row>
    <row r="20" spans="1:10" x14ac:dyDescent="0.25">
      <c r="A20" s="138" t="s">
        <v>1298</v>
      </c>
      <c r="B20" s="623">
        <v>75692.472999999998</v>
      </c>
      <c r="C20" s="623">
        <v>853.14</v>
      </c>
      <c r="D20" s="126">
        <f>C20/B20*100</f>
        <v>1.1271133921070329</v>
      </c>
      <c r="E20" s="624">
        <v>62893.05</v>
      </c>
      <c r="F20" s="126">
        <f>E20/B20*100</f>
        <v>83.090230121031979</v>
      </c>
      <c r="G20" s="241">
        <f>E20+C20</f>
        <v>63746.19</v>
      </c>
      <c r="H20" s="126">
        <f>G20/B20*100</f>
        <v>84.217343513139014</v>
      </c>
      <c r="I20" s="623">
        <v>11948.97</v>
      </c>
      <c r="J20" s="127">
        <f>I20/B20*100</f>
        <v>15.786206377482209</v>
      </c>
    </row>
    <row r="21" spans="1:10" x14ac:dyDescent="0.25">
      <c r="A21" s="138" t="s">
        <v>29</v>
      </c>
      <c r="B21" s="139">
        <v>21315.63</v>
      </c>
      <c r="C21" s="139">
        <v>8322.82</v>
      </c>
      <c r="D21" s="126">
        <f t="shared" ref="D21:D26" si="8">C21/B21*100</f>
        <v>39.045620514148531</v>
      </c>
      <c r="E21" s="139">
        <v>475.81</v>
      </c>
      <c r="F21" s="126">
        <f t="shared" ref="F21:F26" si="9">E21/B21*100</f>
        <v>2.2322117619793547</v>
      </c>
      <c r="G21" s="139">
        <v>8798.6299999999992</v>
      </c>
      <c r="H21" s="126">
        <f t="shared" ref="H21:H26" si="10">G21/B21*100</f>
        <v>41.277832276127882</v>
      </c>
      <c r="I21" s="139">
        <v>12517.3</v>
      </c>
      <c r="J21" s="127">
        <f t="shared" ref="J21:J26" si="11">I21/B21*100</f>
        <v>58.723575141809079</v>
      </c>
    </row>
    <row r="22" spans="1:10" s="108" customFormat="1" x14ac:dyDescent="0.25">
      <c r="A22" s="138" t="s">
        <v>30</v>
      </c>
      <c r="B22" s="139">
        <v>16145.295</v>
      </c>
      <c r="C22" s="139">
        <v>10889.964</v>
      </c>
      <c r="D22" s="126">
        <f t="shared" si="8"/>
        <v>67.449767873550783</v>
      </c>
      <c r="E22" s="139">
        <v>866.32799999999997</v>
      </c>
      <c r="F22" s="126">
        <f t="shared" si="9"/>
        <v>5.3658232940308617</v>
      </c>
      <c r="G22" s="139">
        <v>11756.291999999999</v>
      </c>
      <c r="H22" s="126">
        <f t="shared" si="10"/>
        <v>72.815591167581644</v>
      </c>
      <c r="I22" s="139">
        <v>4389.0079999999998</v>
      </c>
      <c r="J22" s="127">
        <f t="shared" si="11"/>
        <v>27.184439801192855</v>
      </c>
    </row>
    <row r="23" spans="1:10" x14ac:dyDescent="0.25">
      <c r="A23" s="138" t="s">
        <v>84</v>
      </c>
      <c r="B23" s="139">
        <v>2840.8649999999998</v>
      </c>
      <c r="C23" s="139">
        <v>1534.998</v>
      </c>
      <c r="D23" s="126">
        <f t="shared" si="8"/>
        <v>54.032768188562294</v>
      </c>
      <c r="E23" s="139">
        <v>319.83199999999999</v>
      </c>
      <c r="F23" s="126">
        <f t="shared" si="9"/>
        <v>11.258261128212709</v>
      </c>
      <c r="G23" s="139">
        <v>1854.83</v>
      </c>
      <c r="H23" s="126">
        <f t="shared" si="10"/>
        <v>65.291029316774996</v>
      </c>
      <c r="I23" s="139">
        <v>986.03599999999994</v>
      </c>
      <c r="J23" s="127">
        <f t="shared" si="11"/>
        <v>34.709005883771319</v>
      </c>
    </row>
    <row r="24" spans="1:10" s="108" customFormat="1" x14ac:dyDescent="0.25">
      <c r="A24" s="138" t="s">
        <v>33</v>
      </c>
      <c r="B24" s="613">
        <v>15195.92</v>
      </c>
      <c r="C24" s="139">
        <f t="shared" ref="C24" si="12">G24-E24</f>
        <v>0</v>
      </c>
      <c r="D24" s="126">
        <f t="shared" si="8"/>
        <v>0</v>
      </c>
      <c r="E24" s="613">
        <v>13491.68</v>
      </c>
      <c r="F24" s="126">
        <f t="shared" si="9"/>
        <v>88.784884363697628</v>
      </c>
      <c r="G24" s="613">
        <v>13491.68</v>
      </c>
      <c r="H24" s="126">
        <f t="shared" si="10"/>
        <v>88.784884363697628</v>
      </c>
      <c r="I24" s="139">
        <f>B24-G24</f>
        <v>1704.2399999999998</v>
      </c>
      <c r="J24" s="127">
        <f t="shared" si="11"/>
        <v>11.215115636302373</v>
      </c>
    </row>
    <row r="25" spans="1:10" s="91" customFormat="1" x14ac:dyDescent="0.25">
      <c r="A25" s="138" t="s">
        <v>35</v>
      </c>
      <c r="B25" s="139">
        <v>4650.8090000000002</v>
      </c>
      <c r="C25" s="139">
        <v>3661.63</v>
      </c>
      <c r="D25" s="126">
        <f t="shared" si="8"/>
        <v>78.731033676076564</v>
      </c>
      <c r="E25" s="139">
        <v>595.15899999999999</v>
      </c>
      <c r="F25" s="126">
        <f t="shared" si="9"/>
        <v>12.796891895582036</v>
      </c>
      <c r="G25" s="139">
        <v>4256.7889999999998</v>
      </c>
      <c r="H25" s="126">
        <f t="shared" si="10"/>
        <v>91.527925571658599</v>
      </c>
      <c r="I25" s="139">
        <v>394.02199999999999</v>
      </c>
      <c r="J25" s="127">
        <f t="shared" si="11"/>
        <v>8.4721174316124337</v>
      </c>
    </row>
    <row r="26" spans="1:10" s="91" customFormat="1" ht="16.5" thickBot="1" x14ac:dyDescent="0.3">
      <c r="A26" s="138" t="s">
        <v>37</v>
      </c>
      <c r="B26" s="613">
        <v>11729.915000000001</v>
      </c>
      <c r="C26" s="139">
        <v>10595.065000000001</v>
      </c>
      <c r="D26" s="126">
        <f t="shared" si="8"/>
        <v>90.325164334097892</v>
      </c>
      <c r="E26" s="613">
        <v>472.065</v>
      </c>
      <c r="F26" s="126">
        <f t="shared" si="9"/>
        <v>4.0244537151377475</v>
      </c>
      <c r="G26" s="613">
        <v>11067.715</v>
      </c>
      <c r="H26" s="126">
        <f t="shared" si="10"/>
        <v>94.354605297651347</v>
      </c>
      <c r="I26" s="139">
        <v>662.2</v>
      </c>
      <c r="J26" s="127">
        <f t="shared" si="11"/>
        <v>5.6453947023486526</v>
      </c>
    </row>
    <row r="27" spans="1:10" ht="36" customHeight="1" x14ac:dyDescent="0.25">
      <c r="A27" s="255" t="s">
        <v>797</v>
      </c>
      <c r="B27" s="256">
        <f>SUM(B28:B32)</f>
        <v>63873.874000000003</v>
      </c>
      <c r="C27" s="256">
        <f>SUM(C28:C32)</f>
        <v>5142.01</v>
      </c>
      <c r="D27" s="260"/>
      <c r="E27" s="256">
        <f>SUM(E28:E32)</f>
        <v>35163.358999999997</v>
      </c>
      <c r="F27" s="260"/>
      <c r="G27" s="256">
        <f>SUM(G28:G32)</f>
        <v>40305.368999999999</v>
      </c>
      <c r="H27" s="257">
        <f>G27*100/B27</f>
        <v>63.101494360589427</v>
      </c>
      <c r="I27" s="256">
        <f>SUM(I28:I32)</f>
        <v>23568.511000000002</v>
      </c>
      <c r="J27" s="258">
        <f>I27*100/B27</f>
        <v>36.898515032922539</v>
      </c>
    </row>
    <row r="28" spans="1:10" s="108" customFormat="1" x14ac:dyDescent="0.25">
      <c r="A28" s="138" t="s">
        <v>40</v>
      </c>
      <c r="B28" s="259">
        <v>4243.1570000000002</v>
      </c>
      <c r="C28" s="259">
        <v>393.11</v>
      </c>
      <c r="D28" s="143">
        <f>C28/B28*100</f>
        <v>9.2645640969683658</v>
      </c>
      <c r="E28" s="259">
        <v>2433.87</v>
      </c>
      <c r="F28" s="143">
        <f>E28/B28*100</f>
        <v>57.359885575763514</v>
      </c>
      <c r="G28" s="139">
        <v>2826.98</v>
      </c>
      <c r="H28" s="143">
        <f>G28/B28*100</f>
        <v>66.624449672731885</v>
      </c>
      <c r="I28" s="139">
        <v>1416.18</v>
      </c>
      <c r="J28" s="144">
        <f>I28/B28*100</f>
        <v>33.375621029342071</v>
      </c>
    </row>
    <row r="29" spans="1:10" s="108" customFormat="1" x14ac:dyDescent="0.25">
      <c r="A29" s="138" t="s">
        <v>41</v>
      </c>
      <c r="B29" s="259">
        <v>5784.4700000000012</v>
      </c>
      <c r="C29" s="259">
        <v>455.92</v>
      </c>
      <c r="D29" s="143">
        <f t="shared" ref="D29:D32" si="13">C29/B29*100</f>
        <v>7.8817938376376739</v>
      </c>
      <c r="E29" s="259">
        <v>3183.59</v>
      </c>
      <c r="F29" s="143">
        <f t="shared" ref="F29:F32" si="14">E29/B29*100</f>
        <v>55.036848665478423</v>
      </c>
      <c r="G29" s="139">
        <v>3639.51</v>
      </c>
      <c r="H29" s="143">
        <f t="shared" ref="H29:H32" si="15">G29/B29*100</f>
        <v>62.918642503116097</v>
      </c>
      <c r="I29" s="139">
        <v>2144.96</v>
      </c>
      <c r="J29" s="144">
        <f t="shared" ref="J29:J32" si="16">I29/B29*100</f>
        <v>37.081357496883896</v>
      </c>
    </row>
    <row r="30" spans="1:10" x14ac:dyDescent="0.25">
      <c r="A30" s="608" t="s">
        <v>39</v>
      </c>
      <c r="B30" s="139">
        <v>28922.264999999999</v>
      </c>
      <c r="C30" s="259">
        <v>2097.64</v>
      </c>
      <c r="D30" s="143">
        <f t="shared" si="13"/>
        <v>7.2526823193135108</v>
      </c>
      <c r="E30" s="139">
        <v>15442.974</v>
      </c>
      <c r="F30" s="143">
        <f t="shared" si="14"/>
        <v>53.394760057692579</v>
      </c>
      <c r="G30" s="139">
        <v>17540.614000000001</v>
      </c>
      <c r="H30" s="143">
        <f t="shared" si="15"/>
        <v>60.647442377006101</v>
      </c>
      <c r="I30" s="139">
        <v>11381.651</v>
      </c>
      <c r="J30" s="144">
        <f t="shared" si="16"/>
        <v>39.352557622993913</v>
      </c>
    </row>
    <row r="31" spans="1:10" x14ac:dyDescent="0.25">
      <c r="A31" s="138" t="s">
        <v>42</v>
      </c>
      <c r="B31" s="139">
        <v>9266.9070000000011</v>
      </c>
      <c r="C31" s="259">
        <v>774</v>
      </c>
      <c r="D31" s="143">
        <f t="shared" si="13"/>
        <v>8.3523013665724708</v>
      </c>
      <c r="E31" s="139">
        <v>5368.87</v>
      </c>
      <c r="F31" s="143">
        <f t="shared" si="14"/>
        <v>57.935943459883646</v>
      </c>
      <c r="G31" s="139">
        <v>6142.87</v>
      </c>
      <c r="H31" s="143">
        <f t="shared" si="15"/>
        <v>66.288244826456108</v>
      </c>
      <c r="I31" s="139">
        <v>3124.04</v>
      </c>
      <c r="J31" s="144">
        <f t="shared" si="16"/>
        <v>33.711787546804992</v>
      </c>
    </row>
    <row r="32" spans="1:10" s="108" customFormat="1" ht="16.5" thickBot="1" x14ac:dyDescent="0.3">
      <c r="A32" s="210" t="s">
        <v>43</v>
      </c>
      <c r="B32" s="139">
        <v>15657.075000000003</v>
      </c>
      <c r="C32" s="259">
        <v>1421.34</v>
      </c>
      <c r="D32" s="143">
        <f t="shared" si="13"/>
        <v>9.077940803119354</v>
      </c>
      <c r="E32" s="139">
        <v>8734.0550000000003</v>
      </c>
      <c r="F32" s="143">
        <f t="shared" si="14"/>
        <v>55.783439754871189</v>
      </c>
      <c r="G32" s="139">
        <v>10155.395</v>
      </c>
      <c r="H32" s="143">
        <f t="shared" si="15"/>
        <v>64.861380557990543</v>
      </c>
      <c r="I32" s="139">
        <v>5501.68</v>
      </c>
      <c r="J32" s="144">
        <f t="shared" si="16"/>
        <v>35.138619442009436</v>
      </c>
    </row>
    <row r="33" spans="1:10" ht="26.25" customHeight="1" x14ac:dyDescent="0.25">
      <c r="A33" s="603" t="s">
        <v>798</v>
      </c>
      <c r="B33" s="604">
        <f>SUM(B34:B39)</f>
        <v>82145.343999999997</v>
      </c>
      <c r="C33" s="604">
        <f>SUM(C34:C39)</f>
        <v>2429.11</v>
      </c>
      <c r="D33" s="605"/>
      <c r="E33" s="604">
        <f>SUM(E34:E39)</f>
        <v>47367.495999999999</v>
      </c>
      <c r="F33" s="605"/>
      <c r="G33" s="604">
        <f>SUM(G34:G39)</f>
        <v>49793.396000000001</v>
      </c>
      <c r="H33" s="606">
        <f>G33*100/B33</f>
        <v>60.616212161702066</v>
      </c>
      <c r="I33" s="604">
        <f>SUM(I34:I39)</f>
        <v>32348.737000000001</v>
      </c>
      <c r="J33" s="607">
        <f>I33*100/B33</f>
        <v>39.379878913161534</v>
      </c>
    </row>
    <row r="34" spans="1:10" x14ac:dyDescent="0.25">
      <c r="A34" s="138" t="s">
        <v>44</v>
      </c>
      <c r="B34" s="618">
        <v>8106.53</v>
      </c>
      <c r="C34" s="139">
        <v>30.2</v>
      </c>
      <c r="D34" s="143">
        <f>C34/B34*100</f>
        <v>0.37253917520813468</v>
      </c>
      <c r="E34" s="139">
        <v>3975.92</v>
      </c>
      <c r="F34" s="143">
        <f>E34/B34*100</f>
        <v>49.04589263223599</v>
      </c>
      <c r="G34" s="139">
        <v>4006.12</v>
      </c>
      <c r="H34" s="143">
        <f>G34/B34*100</f>
        <v>49.418431807444122</v>
      </c>
      <c r="I34" s="139">
        <v>4100.41</v>
      </c>
      <c r="J34" s="144">
        <f>I34/B34*100</f>
        <v>50.581568192555878</v>
      </c>
    </row>
    <row r="35" spans="1:10" x14ac:dyDescent="0.25">
      <c r="A35" s="138" t="s">
        <v>45</v>
      </c>
      <c r="B35" s="259">
        <v>4949.5640000000012</v>
      </c>
      <c r="C35" s="139">
        <v>126.09</v>
      </c>
      <c r="D35" s="143">
        <f t="shared" ref="D35:D39" si="17">C35/B35*100</f>
        <v>2.5474971128770125</v>
      </c>
      <c r="E35" s="259">
        <v>2104.3690000000001</v>
      </c>
      <c r="F35" s="143">
        <f t="shared" ref="F35:F39" si="18">E35/B35*100</f>
        <v>42.516249916154223</v>
      </c>
      <c r="G35" s="259">
        <v>2227.2489999999998</v>
      </c>
      <c r="H35" s="143">
        <f t="shared" ref="H35:H39" si="19">G35/B35*100</f>
        <v>44.998892831772643</v>
      </c>
      <c r="I35" s="139">
        <v>2719.105</v>
      </c>
      <c r="J35" s="144">
        <f t="shared" ref="J35:J39" si="20">I35/B35*100</f>
        <v>54.936252970968745</v>
      </c>
    </row>
    <row r="36" spans="1:10" s="108" customFormat="1" x14ac:dyDescent="0.25">
      <c r="A36" s="138" t="s">
        <v>46</v>
      </c>
      <c r="B36" s="139">
        <v>47415.370999999999</v>
      </c>
      <c r="C36" s="139">
        <v>2272.8200000000002</v>
      </c>
      <c r="D36" s="143">
        <f t="shared" si="17"/>
        <v>4.7934244783194888</v>
      </c>
      <c r="E36" s="139">
        <v>30189.637999999999</v>
      </c>
      <c r="F36" s="143">
        <f t="shared" si="18"/>
        <v>63.670572144210368</v>
      </c>
      <c r="G36" s="139">
        <v>32462.457999999999</v>
      </c>
      <c r="H36" s="143">
        <f t="shared" si="19"/>
        <v>68.463996622529848</v>
      </c>
      <c r="I36" s="139">
        <v>14952.913</v>
      </c>
      <c r="J36" s="144">
        <f t="shared" si="20"/>
        <v>31.536003377470145</v>
      </c>
    </row>
    <row r="37" spans="1:10" s="108" customFormat="1" x14ac:dyDescent="0.25">
      <c r="A37" s="138" t="s">
        <v>47</v>
      </c>
      <c r="B37" s="139">
        <v>7051.13</v>
      </c>
      <c r="C37" s="139">
        <v>0</v>
      </c>
      <c r="D37" s="143">
        <f t="shared" si="17"/>
        <v>0</v>
      </c>
      <c r="E37" s="139">
        <v>3352.57</v>
      </c>
      <c r="F37" s="143">
        <f t="shared" si="18"/>
        <v>47.546563458622948</v>
      </c>
      <c r="G37" s="139">
        <v>3352.57</v>
      </c>
      <c r="H37" s="143">
        <f t="shared" si="19"/>
        <v>47.546563458622948</v>
      </c>
      <c r="I37" s="139">
        <v>3698.5590000000002</v>
      </c>
      <c r="J37" s="144">
        <f t="shared" si="20"/>
        <v>52.453422359253054</v>
      </c>
    </row>
    <row r="38" spans="1:10" s="108" customFormat="1" ht="18" customHeight="1" x14ac:dyDescent="0.25">
      <c r="A38" s="138" t="s">
        <v>48</v>
      </c>
      <c r="B38" s="139">
        <v>6671.4</v>
      </c>
      <c r="C38" s="139">
        <v>0</v>
      </c>
      <c r="D38" s="143">
        <f t="shared" si="17"/>
        <v>0</v>
      </c>
      <c r="E38" s="139">
        <v>3438.19</v>
      </c>
      <c r="F38" s="143">
        <f t="shared" si="18"/>
        <v>51.536259255928293</v>
      </c>
      <c r="G38" s="139">
        <v>3438.19</v>
      </c>
      <c r="H38" s="143">
        <f t="shared" si="19"/>
        <v>51.536259255928293</v>
      </c>
      <c r="I38" s="139">
        <v>3233.21</v>
      </c>
      <c r="J38" s="144">
        <f t="shared" si="20"/>
        <v>48.463740744071714</v>
      </c>
    </row>
    <row r="39" spans="1:10" s="108" customFormat="1" ht="16.5" thickBot="1" x14ac:dyDescent="0.3">
      <c r="A39" s="210" t="s">
        <v>49</v>
      </c>
      <c r="B39" s="612">
        <v>7951.3490000000002</v>
      </c>
      <c r="C39" s="139">
        <v>0</v>
      </c>
      <c r="D39" s="143">
        <f t="shared" si="17"/>
        <v>0</v>
      </c>
      <c r="E39" s="612">
        <v>4306.8090000000002</v>
      </c>
      <c r="F39" s="143">
        <f t="shared" si="18"/>
        <v>54.164507179850865</v>
      </c>
      <c r="G39" s="612">
        <v>4306.8090000000002</v>
      </c>
      <c r="H39" s="143">
        <f t="shared" si="19"/>
        <v>54.164507179850865</v>
      </c>
      <c r="I39" s="139">
        <v>3644.54</v>
      </c>
      <c r="J39" s="144">
        <f t="shared" si="20"/>
        <v>45.835492820149135</v>
      </c>
    </row>
    <row r="40" spans="1:10" ht="24" customHeight="1" x14ac:dyDescent="0.25">
      <c r="A40" s="255" t="s">
        <v>799</v>
      </c>
      <c r="B40" s="256">
        <f>SUM(B41:B47)</f>
        <v>113695.70599999999</v>
      </c>
      <c r="C40" s="256">
        <f>SUM(C41:C47)</f>
        <v>0</v>
      </c>
      <c r="D40" s="260"/>
      <c r="E40" s="256">
        <f>SUM(E41:E47)</f>
        <v>50106.264000000003</v>
      </c>
      <c r="F40" s="260"/>
      <c r="G40" s="256">
        <f>SUM(G41:G47)</f>
        <v>50106.264000000003</v>
      </c>
      <c r="H40" s="257">
        <f>G40*100/B40</f>
        <v>44.070498141767999</v>
      </c>
      <c r="I40" s="256">
        <f>SUM(I41:I47)</f>
        <v>63589.442000000003</v>
      </c>
      <c r="J40" s="258">
        <f>I40*100/B40</f>
        <v>55.929501858232015</v>
      </c>
    </row>
    <row r="41" spans="1:10" x14ac:dyDescent="0.25">
      <c r="A41" s="138" t="s">
        <v>50</v>
      </c>
      <c r="B41" s="139">
        <v>6438.6870000000008</v>
      </c>
      <c r="C41" s="139">
        <v>0</v>
      </c>
      <c r="D41" s="143">
        <f>C41/B41*100</f>
        <v>0</v>
      </c>
      <c r="E41" s="139">
        <v>2440.5970000000002</v>
      </c>
      <c r="F41" s="143">
        <f>E41/B41*100</f>
        <v>37.905197131029972</v>
      </c>
      <c r="G41" s="139">
        <v>2440.5970000000002</v>
      </c>
      <c r="H41" s="143">
        <f>G41/B41*100</f>
        <v>37.905197131029972</v>
      </c>
      <c r="I41" s="139">
        <v>3998.09</v>
      </c>
      <c r="J41" s="144">
        <f>I41/B41*100</f>
        <v>62.094802868970021</v>
      </c>
    </row>
    <row r="42" spans="1:10" x14ac:dyDescent="0.25">
      <c r="A42" s="138" t="s">
        <v>51</v>
      </c>
      <c r="B42" s="139">
        <v>8894.8179999999993</v>
      </c>
      <c r="C42" s="139">
        <v>0</v>
      </c>
      <c r="D42" s="143">
        <f t="shared" ref="D42:D47" si="21">C42/B42*100</f>
        <v>0</v>
      </c>
      <c r="E42" s="139">
        <v>3590.0079999999998</v>
      </c>
      <c r="F42" s="143">
        <f t="shared" ref="F42:F47" si="22">E42/B42*100</f>
        <v>40.360668425143722</v>
      </c>
      <c r="G42" s="139">
        <v>3590.0079999999998</v>
      </c>
      <c r="H42" s="143">
        <f t="shared" ref="H42:H47" si="23">G42/B42*100</f>
        <v>40.360668425143722</v>
      </c>
      <c r="I42" s="139">
        <v>5304.81</v>
      </c>
      <c r="J42" s="144">
        <f t="shared" ref="J42:J47" si="24">I42/B42*100</f>
        <v>59.639331574856293</v>
      </c>
    </row>
    <row r="43" spans="1:10" x14ac:dyDescent="0.25">
      <c r="A43" s="138" t="s">
        <v>52</v>
      </c>
      <c r="B43" s="139">
        <v>10949.682000000001</v>
      </c>
      <c r="C43" s="139">
        <v>0</v>
      </c>
      <c r="D43" s="143">
        <f t="shared" si="21"/>
        <v>0</v>
      </c>
      <c r="E43" s="139">
        <v>5492.9920000000002</v>
      </c>
      <c r="F43" s="143">
        <f t="shared" si="22"/>
        <v>50.165767371143744</v>
      </c>
      <c r="G43" s="139">
        <v>5492.9920000000002</v>
      </c>
      <c r="H43" s="143">
        <f t="shared" si="23"/>
        <v>50.165767371143744</v>
      </c>
      <c r="I43" s="139">
        <v>5456.69</v>
      </c>
      <c r="J43" s="144">
        <f t="shared" si="24"/>
        <v>49.834232628856242</v>
      </c>
    </row>
    <row r="44" spans="1:10" x14ac:dyDescent="0.25">
      <c r="A44" s="138" t="s">
        <v>54</v>
      </c>
      <c r="B44" s="139">
        <v>8983.0989999999983</v>
      </c>
      <c r="C44" s="139">
        <v>0</v>
      </c>
      <c r="D44" s="143">
        <f t="shared" si="21"/>
        <v>0</v>
      </c>
      <c r="E44" s="139">
        <v>3121.9789999999998</v>
      </c>
      <c r="F44" s="143">
        <f t="shared" si="22"/>
        <v>34.753919554933105</v>
      </c>
      <c r="G44" s="139">
        <v>3121.9789999999998</v>
      </c>
      <c r="H44" s="143">
        <f t="shared" si="23"/>
        <v>34.753919554933105</v>
      </c>
      <c r="I44" s="139">
        <v>5861.12</v>
      </c>
      <c r="J44" s="144">
        <f t="shared" si="24"/>
        <v>65.246080445066909</v>
      </c>
    </row>
    <row r="45" spans="1:10" x14ac:dyDescent="0.25">
      <c r="A45" s="138" t="s">
        <v>56</v>
      </c>
      <c r="B45" s="139">
        <v>15880.485000000001</v>
      </c>
      <c r="C45" s="139">
        <v>0</v>
      </c>
      <c r="D45" s="143">
        <f t="shared" si="21"/>
        <v>0</v>
      </c>
      <c r="E45" s="139">
        <v>6713.5550000000003</v>
      </c>
      <c r="F45" s="143">
        <f t="shared" si="22"/>
        <v>42.275503550426826</v>
      </c>
      <c r="G45" s="139">
        <v>6713.5550000000003</v>
      </c>
      <c r="H45" s="143">
        <f t="shared" si="23"/>
        <v>42.275503550426826</v>
      </c>
      <c r="I45" s="139">
        <v>9166.93</v>
      </c>
      <c r="J45" s="144">
        <f t="shared" si="24"/>
        <v>57.724496449573174</v>
      </c>
    </row>
    <row r="46" spans="1:10" x14ac:dyDescent="0.25">
      <c r="A46" s="138" t="s">
        <v>58</v>
      </c>
      <c r="B46" s="139">
        <v>41983.933999999994</v>
      </c>
      <c r="C46" s="139">
        <v>0</v>
      </c>
      <c r="D46" s="143">
        <f t="shared" si="21"/>
        <v>0</v>
      </c>
      <c r="E46" s="139">
        <v>20287.964</v>
      </c>
      <c r="F46" s="143">
        <f t="shared" si="22"/>
        <v>48.323160950091058</v>
      </c>
      <c r="G46" s="139">
        <v>20287.964</v>
      </c>
      <c r="H46" s="143">
        <f t="shared" si="23"/>
        <v>48.323160950091058</v>
      </c>
      <c r="I46" s="139">
        <v>21695.97</v>
      </c>
      <c r="J46" s="144">
        <f t="shared" si="24"/>
        <v>51.676839049908963</v>
      </c>
    </row>
    <row r="47" spans="1:10" ht="16.5" thickBot="1" x14ac:dyDescent="0.3">
      <c r="A47" s="138" t="s">
        <v>59</v>
      </c>
      <c r="B47" s="139">
        <v>20565.001000000004</v>
      </c>
      <c r="C47" s="139">
        <v>0</v>
      </c>
      <c r="D47" s="143">
        <f t="shared" si="21"/>
        <v>0</v>
      </c>
      <c r="E47" s="139">
        <v>8459.1689999999999</v>
      </c>
      <c r="F47" s="143">
        <f t="shared" si="22"/>
        <v>41.133812733585565</v>
      </c>
      <c r="G47" s="139">
        <v>8459.1689999999999</v>
      </c>
      <c r="H47" s="143">
        <f t="shared" si="23"/>
        <v>41.133812733585565</v>
      </c>
      <c r="I47" s="139">
        <v>12105.832</v>
      </c>
      <c r="J47" s="144">
        <f t="shared" si="24"/>
        <v>58.866187266414414</v>
      </c>
    </row>
    <row r="48" spans="1:10" ht="24" customHeight="1" x14ac:dyDescent="0.25">
      <c r="A48" s="255" t="s">
        <v>800</v>
      </c>
      <c r="B48" s="256">
        <f>SUM(B49:B52)</f>
        <v>45293.715821398044</v>
      </c>
      <c r="C48" s="256">
        <f>SUM(C49:C52)</f>
        <v>1424.02</v>
      </c>
      <c r="D48" s="260"/>
      <c r="E48" s="256">
        <f>SUM(E49:E52)</f>
        <v>17885.76182139805</v>
      </c>
      <c r="F48" s="260"/>
      <c r="G48" s="256">
        <f>SUM(G49:G52)</f>
        <v>19309.78182139805</v>
      </c>
      <c r="H48" s="257">
        <f>G48*100/B48</f>
        <v>42.632364051428873</v>
      </c>
      <c r="I48" s="256">
        <f>SUM(I49:I52)</f>
        <v>25983.934000000001</v>
      </c>
      <c r="J48" s="258">
        <f>I48*100/B48</f>
        <v>57.367635948571142</v>
      </c>
    </row>
    <row r="49" spans="1:10" x14ac:dyDescent="0.25">
      <c r="A49" s="147" t="s">
        <v>22</v>
      </c>
      <c r="B49" s="139">
        <v>11517.430485247785</v>
      </c>
      <c r="C49" s="139">
        <v>14.98</v>
      </c>
      <c r="D49" s="143">
        <f>C49/B49*100</f>
        <v>0.13006373269790758</v>
      </c>
      <c r="E49" s="139">
        <v>4998.0304852477839</v>
      </c>
      <c r="F49" s="143">
        <f>E49/B49*100</f>
        <v>43.395360550684984</v>
      </c>
      <c r="G49" s="139">
        <v>5013.0104852477834</v>
      </c>
      <c r="H49" s="143">
        <f>G49/B49*100</f>
        <v>43.52542428338289</v>
      </c>
      <c r="I49" s="139">
        <v>6504.4200000000019</v>
      </c>
      <c r="J49" s="144">
        <f>I49/B49*100</f>
        <v>56.474575716617117</v>
      </c>
    </row>
    <row r="50" spans="1:10" x14ac:dyDescent="0.25">
      <c r="A50" s="147" t="s">
        <v>32</v>
      </c>
      <c r="B50" s="613">
        <v>3085.6235712734456</v>
      </c>
      <c r="C50" s="139">
        <v>4.74</v>
      </c>
      <c r="D50" s="143">
        <f t="shared" ref="D50:D52" si="25">C50/B50*100</f>
        <v>0.15361562713379809</v>
      </c>
      <c r="E50" s="613">
        <v>1137.8635712734456</v>
      </c>
      <c r="F50" s="143">
        <f t="shared" ref="F50:F52" si="26">E50/B50*100</f>
        <v>36.87629242486782</v>
      </c>
      <c r="G50" s="613">
        <v>1142.6035712734456</v>
      </c>
      <c r="H50" s="143">
        <f t="shared" ref="H50:H52" si="27">G50/B50*100</f>
        <v>37.029908052001623</v>
      </c>
      <c r="I50" s="139">
        <v>1943.02</v>
      </c>
      <c r="J50" s="144">
        <f t="shared" ref="J50:J52" si="28">I50/B50*100</f>
        <v>62.970091947998377</v>
      </c>
    </row>
    <row r="51" spans="1:10" x14ac:dyDescent="0.25">
      <c r="A51" s="147" t="s">
        <v>36</v>
      </c>
      <c r="B51" s="613">
        <v>8873.8732125827028</v>
      </c>
      <c r="C51" s="139">
        <v>13</v>
      </c>
      <c r="D51" s="143">
        <f t="shared" si="25"/>
        <v>0.14649747284609227</v>
      </c>
      <c r="E51" s="613">
        <v>3868.1832125827059</v>
      </c>
      <c r="F51" s="143">
        <f t="shared" si="26"/>
        <v>43.5906973191573</v>
      </c>
      <c r="G51" s="613">
        <v>3881.1832125827059</v>
      </c>
      <c r="H51" s="143">
        <f t="shared" si="27"/>
        <v>43.737194792003393</v>
      </c>
      <c r="I51" s="139">
        <v>4992.6899999999969</v>
      </c>
      <c r="J51" s="144">
        <f t="shared" si="28"/>
        <v>56.262805207996614</v>
      </c>
    </row>
    <row r="52" spans="1:10" ht="16.5" thickBot="1" x14ac:dyDescent="0.3">
      <c r="A52" s="616" t="s">
        <v>38</v>
      </c>
      <c r="B52" s="617">
        <v>21816.788552294114</v>
      </c>
      <c r="C52" s="261">
        <v>1391.3</v>
      </c>
      <c r="D52" s="143">
        <f t="shared" si="25"/>
        <v>6.3771989019607549</v>
      </c>
      <c r="E52" s="617">
        <v>7881.6845522941139</v>
      </c>
      <c r="F52" s="143">
        <f t="shared" si="26"/>
        <v>36.126694510523301</v>
      </c>
      <c r="G52" s="617">
        <v>9272.9845522941141</v>
      </c>
      <c r="H52" s="143">
        <f t="shared" si="27"/>
        <v>42.503893412484054</v>
      </c>
      <c r="I52" s="139">
        <v>12543.804</v>
      </c>
      <c r="J52" s="144">
        <f t="shared" si="28"/>
        <v>57.496106587515939</v>
      </c>
    </row>
    <row r="53" spans="1:10" ht="23.25" customHeight="1" x14ac:dyDescent="0.25">
      <c r="A53" s="262" t="s">
        <v>793</v>
      </c>
      <c r="B53" s="263">
        <f>SUM(B54:B57)</f>
        <v>45999.47</v>
      </c>
      <c r="C53" s="256">
        <f>SUM(C54:C57)</f>
        <v>2185.212</v>
      </c>
      <c r="D53" s="264"/>
      <c r="E53" s="263">
        <f>SUM(E54:E57)</f>
        <v>42297.977999999996</v>
      </c>
      <c r="F53" s="264"/>
      <c r="G53" s="263">
        <f>SUM(G54:G57)</f>
        <v>44483.19</v>
      </c>
      <c r="H53" s="257">
        <f>G53*100/B53</f>
        <v>96.703701151339345</v>
      </c>
      <c r="I53" s="256">
        <f>SUM(I54:I57)</f>
        <v>1516.28</v>
      </c>
      <c r="J53" s="258">
        <f>I53*100/B53</f>
        <v>3.2962988486606477</v>
      </c>
    </row>
    <row r="54" spans="1:10" s="118" customFormat="1" ht="21.75" customHeight="1" x14ac:dyDescent="0.25">
      <c r="A54" s="147" t="s">
        <v>53</v>
      </c>
      <c r="B54" s="139">
        <v>17359.599999999999</v>
      </c>
      <c r="C54" s="139">
        <v>974.31</v>
      </c>
      <c r="D54" s="143">
        <f>C54/B54*100</f>
        <v>5.6125141132284151</v>
      </c>
      <c r="E54" s="139">
        <v>15804.645</v>
      </c>
      <c r="F54" s="143">
        <f>E54/B54*100</f>
        <v>91.042679554828467</v>
      </c>
      <c r="G54" s="139">
        <v>16778.955000000002</v>
      </c>
      <c r="H54" s="143">
        <f>G54/B54*100</f>
        <v>96.655193668056882</v>
      </c>
      <c r="I54" s="139">
        <v>580.64499999999998</v>
      </c>
      <c r="J54" s="144">
        <f>I54/B54*100</f>
        <v>3.3448063319431323</v>
      </c>
    </row>
    <row r="55" spans="1:10" ht="20.25" customHeight="1" x14ac:dyDescent="0.25">
      <c r="A55" s="147" t="s">
        <v>55</v>
      </c>
      <c r="B55" s="139">
        <v>11570.691000000001</v>
      </c>
      <c r="C55" s="139">
        <v>527.22</v>
      </c>
      <c r="D55" s="143">
        <f t="shared" ref="D55:D57" si="29">C55/B55*100</f>
        <v>4.5565126577142196</v>
      </c>
      <c r="E55" s="139">
        <v>10844.085999999999</v>
      </c>
      <c r="F55" s="143">
        <f t="shared" ref="F55:F57" si="30">E55/B55*100</f>
        <v>93.720297257959771</v>
      </c>
      <c r="G55" s="139">
        <v>11371.306</v>
      </c>
      <c r="H55" s="143">
        <f t="shared" ref="H55:H57" si="31">G55/B55*100</f>
        <v>98.276809915674008</v>
      </c>
      <c r="I55" s="139">
        <v>199.38499999999999</v>
      </c>
      <c r="J55" s="144">
        <f t="shared" ref="J55:J57" si="32">I55/B55*100</f>
        <v>1.7231900843259922</v>
      </c>
    </row>
    <row r="56" spans="1:10" s="118" customFormat="1" ht="18.75" customHeight="1" x14ac:dyDescent="0.25">
      <c r="A56" s="147" t="s">
        <v>57</v>
      </c>
      <c r="B56" s="139">
        <v>2395.4189999999999</v>
      </c>
      <c r="C56" s="139">
        <v>122.782</v>
      </c>
      <c r="D56" s="143">
        <f t="shared" si="29"/>
        <v>5.1257003472043934</v>
      </c>
      <c r="E56" s="139">
        <v>2054.8670000000002</v>
      </c>
      <c r="F56" s="143">
        <f t="shared" si="30"/>
        <v>85.783197010627376</v>
      </c>
      <c r="G56" s="139">
        <v>2177.6489999999999</v>
      </c>
      <c r="H56" s="143">
        <f t="shared" si="31"/>
        <v>90.908897357831762</v>
      </c>
      <c r="I56" s="139">
        <v>217.77</v>
      </c>
      <c r="J56" s="144">
        <f t="shared" si="32"/>
        <v>9.0911026421682397</v>
      </c>
    </row>
    <row r="57" spans="1:10" s="118" customFormat="1" ht="20.25" customHeight="1" thickBot="1" x14ac:dyDescent="0.3">
      <c r="A57" s="265" t="s">
        <v>60</v>
      </c>
      <c r="B57" s="612">
        <v>14673.76</v>
      </c>
      <c r="C57" s="139">
        <v>560.9</v>
      </c>
      <c r="D57" s="143">
        <f t="shared" si="29"/>
        <v>3.8224694965707489</v>
      </c>
      <c r="E57" s="612">
        <v>13594.38</v>
      </c>
      <c r="F57" s="143">
        <f t="shared" si="30"/>
        <v>92.64414846637807</v>
      </c>
      <c r="G57" s="612">
        <v>14155.28</v>
      </c>
      <c r="H57" s="143">
        <f t="shared" si="31"/>
        <v>96.466617962948831</v>
      </c>
      <c r="I57" s="139">
        <v>518.48</v>
      </c>
      <c r="J57" s="144">
        <f t="shared" si="32"/>
        <v>3.5333820370511715</v>
      </c>
    </row>
    <row r="58" spans="1:10" ht="21.75" customHeight="1" x14ac:dyDescent="0.25">
      <c r="A58" s="255" t="s">
        <v>794</v>
      </c>
      <c r="B58" s="256">
        <f>SUM(B59:B64)</f>
        <v>49759.766000000003</v>
      </c>
      <c r="C58" s="256">
        <f>SUM(C59:C64)</f>
        <v>2117.9500000000003</v>
      </c>
      <c r="D58" s="256"/>
      <c r="E58" s="256">
        <f>SUM(E59:E64)</f>
        <v>28768.332999999999</v>
      </c>
      <c r="F58" s="260"/>
      <c r="G58" s="256">
        <f>E58+C58</f>
        <v>30886.282999999999</v>
      </c>
      <c r="H58" s="257">
        <f>G58*100/B58</f>
        <v>62.070796313632172</v>
      </c>
      <c r="I58" s="256">
        <f>SUM(I59:I64)</f>
        <v>19464.654000000002</v>
      </c>
      <c r="J58" s="258">
        <f>I58*100/B58</f>
        <v>39.117253887407749</v>
      </c>
    </row>
    <row r="59" spans="1:10" ht="19.5" customHeight="1" x14ac:dyDescent="0.25">
      <c r="A59" s="138" t="s">
        <v>61</v>
      </c>
      <c r="B59" s="613">
        <v>8156.82</v>
      </c>
      <c r="C59" s="139">
        <v>1526.5500000000002</v>
      </c>
      <c r="D59" s="143">
        <f>C59/B59*100</f>
        <v>18.715013939255741</v>
      </c>
      <c r="E59" s="613">
        <v>4533.88</v>
      </c>
      <c r="F59" s="143">
        <f>E59/B59*100</f>
        <v>55.583916281099746</v>
      </c>
      <c r="G59" s="613">
        <v>6060.43</v>
      </c>
      <c r="H59" s="143">
        <f>G59/B59*100</f>
        <v>74.298930220355487</v>
      </c>
      <c r="I59" s="613">
        <v>2096.39</v>
      </c>
      <c r="J59" s="144">
        <f>I59/B59*100</f>
        <v>25.70106977964452</v>
      </c>
    </row>
    <row r="60" spans="1:10" ht="19.5" customHeight="1" x14ac:dyDescent="0.25">
      <c r="A60" s="138" t="s">
        <v>62</v>
      </c>
      <c r="B60" s="259">
        <v>4337.13</v>
      </c>
      <c r="C60" s="139">
        <v>0</v>
      </c>
      <c r="D60" s="143">
        <f t="shared" ref="D60:D64" si="33">C60/B60*100</f>
        <v>0</v>
      </c>
      <c r="E60" s="259">
        <v>1192.95</v>
      </c>
      <c r="F60" s="143">
        <f t="shared" ref="F60:F63" si="34">E60/B60*100</f>
        <v>27.505516320700558</v>
      </c>
      <c r="G60" s="259">
        <v>1192.95</v>
      </c>
      <c r="H60" s="143">
        <f t="shared" ref="H60:H64" si="35">G60/B60*100</f>
        <v>27.505516320700558</v>
      </c>
      <c r="I60" s="613">
        <v>3144.18</v>
      </c>
      <c r="J60" s="144">
        <f t="shared" ref="J60:J64" si="36">I60/B60*100</f>
        <v>72.494483679299435</v>
      </c>
    </row>
    <row r="61" spans="1:10" ht="19.5" customHeight="1" x14ac:dyDescent="0.25">
      <c r="A61" s="138" t="s">
        <v>63</v>
      </c>
      <c r="B61" s="139">
        <v>5874.13</v>
      </c>
      <c r="C61" s="139">
        <v>0</v>
      </c>
      <c r="D61" s="143">
        <f t="shared" si="33"/>
        <v>0</v>
      </c>
      <c r="E61" s="139">
        <v>3514.93</v>
      </c>
      <c r="F61" s="143">
        <f t="shared" si="34"/>
        <v>59.837456780833918</v>
      </c>
      <c r="G61" s="139">
        <v>3514.93</v>
      </c>
      <c r="H61" s="143">
        <f t="shared" si="35"/>
        <v>59.837456780833918</v>
      </c>
      <c r="I61" s="613">
        <v>2359.0500000000002</v>
      </c>
      <c r="J61" s="144">
        <f t="shared" si="36"/>
        <v>40.159989649531077</v>
      </c>
    </row>
    <row r="62" spans="1:10" ht="19.5" customHeight="1" x14ac:dyDescent="0.25">
      <c r="A62" s="124" t="s">
        <v>64</v>
      </c>
      <c r="B62" s="241">
        <v>21860.2</v>
      </c>
      <c r="C62" s="241">
        <f t="shared" ref="C62" si="37">G62-E62</f>
        <v>0</v>
      </c>
      <c r="D62" s="143">
        <f t="shared" si="33"/>
        <v>0</v>
      </c>
      <c r="E62" s="614">
        <v>17259.099999999999</v>
      </c>
      <c r="F62" s="143">
        <f t="shared" si="34"/>
        <v>78.952159632574265</v>
      </c>
      <c r="G62" s="614">
        <v>17259.099999999999</v>
      </c>
      <c r="H62" s="143">
        <f t="shared" si="35"/>
        <v>78.952159632574265</v>
      </c>
      <c r="I62" s="615">
        <f>B62-G62</f>
        <v>4601.1000000000022</v>
      </c>
      <c r="J62" s="144">
        <f t="shared" si="36"/>
        <v>21.047840367425742</v>
      </c>
    </row>
    <row r="63" spans="1:10" ht="19.5" customHeight="1" x14ac:dyDescent="0.25">
      <c r="A63" s="138" t="s">
        <v>65</v>
      </c>
      <c r="B63" s="259">
        <f>G63+I63</f>
        <v>5471.7960000000003</v>
      </c>
      <c r="C63" s="139">
        <v>591.4</v>
      </c>
      <c r="D63" s="143">
        <f t="shared" si="33"/>
        <v>10.808151473483294</v>
      </c>
      <c r="E63" s="259">
        <v>751.62300000000005</v>
      </c>
      <c r="F63" s="143">
        <f t="shared" si="34"/>
        <v>13.736312537967423</v>
      </c>
      <c r="G63" s="259">
        <v>751.702</v>
      </c>
      <c r="H63" s="143">
        <f t="shared" si="35"/>
        <v>13.737756305242375</v>
      </c>
      <c r="I63" s="613">
        <v>4720.0940000000001</v>
      </c>
      <c r="J63" s="144">
        <f t="shared" si="36"/>
        <v>86.262243694757629</v>
      </c>
    </row>
    <row r="64" spans="1:10" ht="19.5" customHeight="1" thickBot="1" x14ac:dyDescent="0.3">
      <c r="A64" s="210" t="s">
        <v>66</v>
      </c>
      <c r="B64" s="612">
        <v>4059.69</v>
      </c>
      <c r="C64" s="139">
        <v>0</v>
      </c>
      <c r="D64" s="143">
        <f t="shared" si="33"/>
        <v>0</v>
      </c>
      <c r="E64" s="612">
        <v>1515.85</v>
      </c>
      <c r="F64" s="143">
        <f>E64/B64*100</f>
        <v>37.339057908362463</v>
      </c>
      <c r="G64" s="612">
        <v>1515.85</v>
      </c>
      <c r="H64" s="143">
        <f t="shared" si="35"/>
        <v>37.339057908362463</v>
      </c>
      <c r="I64" s="613">
        <v>2543.84</v>
      </c>
      <c r="J64" s="144">
        <f t="shared" si="36"/>
        <v>62.660942091637537</v>
      </c>
    </row>
    <row r="65" spans="1:10" ht="45.75" customHeight="1" x14ac:dyDescent="0.25">
      <c r="A65" s="255" t="s">
        <v>1299</v>
      </c>
      <c r="B65" s="256">
        <v>288410.73499999999</v>
      </c>
      <c r="C65" s="256">
        <f>SUM(C66:C73)</f>
        <v>12008.710999999999</v>
      </c>
      <c r="D65" s="256"/>
      <c r="E65" s="256">
        <f>SUM(E66:E73)</f>
        <v>177300.43500000003</v>
      </c>
      <c r="F65" s="260"/>
      <c r="G65" s="256">
        <f>SUM(G66:G73)</f>
        <v>189309.155</v>
      </c>
      <c r="H65" s="257">
        <f>G65*100/B65</f>
        <v>65.638733939636467</v>
      </c>
      <c r="I65" s="256">
        <f>SUM(I66:I73)</f>
        <v>99101.579999999987</v>
      </c>
      <c r="J65" s="258">
        <f>I65*100/B65</f>
        <v>34.361266060363526</v>
      </c>
    </row>
    <row r="66" spans="1:10" s="108" customFormat="1" x14ac:dyDescent="0.25">
      <c r="A66" s="138" t="s">
        <v>67</v>
      </c>
      <c r="B66" s="139">
        <v>6457.19</v>
      </c>
      <c r="C66" s="139">
        <f>G66-E66</f>
        <v>0</v>
      </c>
      <c r="D66" s="143">
        <f>C66*100/B66</f>
        <v>0</v>
      </c>
      <c r="E66" s="139">
        <v>4745.3500000000004</v>
      </c>
      <c r="F66" s="143">
        <f>E66*100/B66</f>
        <v>73.489397090684975</v>
      </c>
      <c r="G66" s="139">
        <v>4745.3500000000004</v>
      </c>
      <c r="H66" s="143">
        <f>G66*100/B66</f>
        <v>73.489397090684975</v>
      </c>
      <c r="I66" s="139">
        <f>B66-G66</f>
        <v>1711.8399999999992</v>
      </c>
      <c r="J66" s="144">
        <f>I66*100/B66</f>
        <v>26.510602909315029</v>
      </c>
    </row>
    <row r="67" spans="1:10" x14ac:dyDescent="0.25">
      <c r="A67" s="138" t="s">
        <v>68</v>
      </c>
      <c r="B67" s="139">
        <v>5633.7190000000001</v>
      </c>
      <c r="C67" s="139">
        <v>0</v>
      </c>
      <c r="D67" s="143">
        <f t="shared" ref="D67:D73" si="38">C67*100/B67</f>
        <v>0</v>
      </c>
      <c r="E67" s="139">
        <v>279.68899999999996</v>
      </c>
      <c r="F67" s="143">
        <f>E67*100/B67</f>
        <v>4.9645536101463348</v>
      </c>
      <c r="G67" s="139">
        <v>279.68899999999996</v>
      </c>
      <c r="H67" s="143">
        <f>G67*100/B67</f>
        <v>4.9645536101463348</v>
      </c>
      <c r="I67" s="139">
        <v>5354.03</v>
      </c>
      <c r="J67" s="144">
        <f>I67*100/B67</f>
        <v>95.035446389853661</v>
      </c>
    </row>
    <row r="68" spans="1:10" x14ac:dyDescent="0.25">
      <c r="A68" s="138" t="s">
        <v>69</v>
      </c>
      <c r="B68" s="139" t="s">
        <v>1297</v>
      </c>
      <c r="C68" s="139">
        <v>2639.7909999999997</v>
      </c>
      <c r="D68" s="143">
        <v>71.03</v>
      </c>
      <c r="E68" s="139">
        <v>877.2</v>
      </c>
      <c r="F68" s="143">
        <v>24</v>
      </c>
      <c r="G68" s="139">
        <v>3516.991</v>
      </c>
      <c r="H68" s="143">
        <v>95</v>
      </c>
      <c r="I68" s="139">
        <v>199.22</v>
      </c>
      <c r="J68" s="144">
        <v>5</v>
      </c>
    </row>
    <row r="69" spans="1:10" x14ac:dyDescent="0.25">
      <c r="A69" s="138" t="s">
        <v>70</v>
      </c>
      <c r="B69" s="139">
        <v>8453.16</v>
      </c>
      <c r="C69" s="139">
        <v>0</v>
      </c>
      <c r="D69" s="143">
        <f t="shared" si="38"/>
        <v>0</v>
      </c>
      <c r="E69" s="139">
        <v>1891.1669999999999</v>
      </c>
      <c r="F69" s="143">
        <f>E69/B69*100</f>
        <v>22.372308107264026</v>
      </c>
      <c r="G69" s="139">
        <v>1891.1669999999999</v>
      </c>
      <c r="H69" s="143">
        <f>G69/B69*100</f>
        <v>22.372308107264026</v>
      </c>
      <c r="I69" s="139">
        <v>6563</v>
      </c>
      <c r="J69" s="144">
        <f>I69/B69*100</f>
        <v>77.63960459757061</v>
      </c>
    </row>
    <row r="70" spans="1:10" x14ac:dyDescent="0.25">
      <c r="A70" s="138" t="s">
        <v>71</v>
      </c>
      <c r="B70" s="139">
        <v>10215.589999999998</v>
      </c>
      <c r="C70" s="143">
        <v>0</v>
      </c>
      <c r="D70" s="143">
        <f t="shared" si="38"/>
        <v>0</v>
      </c>
      <c r="E70" s="139">
        <v>10010.489999999998</v>
      </c>
      <c r="F70" s="143">
        <f t="shared" ref="F70:F73" si="39">E70/B70*100</f>
        <v>97.992284341873543</v>
      </c>
      <c r="G70" s="139">
        <v>10010.489999999998</v>
      </c>
      <c r="H70" s="143">
        <f t="shared" ref="H70:H73" si="40">G70/B70*100</f>
        <v>97.992284341873543</v>
      </c>
      <c r="I70" s="139">
        <v>205.1</v>
      </c>
      <c r="J70" s="144">
        <f t="shared" ref="J70:J73" si="41">I70/B70*100</f>
        <v>2.0077156581264521</v>
      </c>
    </row>
    <row r="71" spans="1:10" x14ac:dyDescent="0.25">
      <c r="A71" s="138" t="s">
        <v>72</v>
      </c>
      <c r="B71" s="139">
        <v>16048.96</v>
      </c>
      <c r="C71" s="139">
        <v>0</v>
      </c>
      <c r="D71" s="143">
        <f t="shared" si="38"/>
        <v>0</v>
      </c>
      <c r="E71" s="139">
        <v>11044.227999999999</v>
      </c>
      <c r="F71" s="143">
        <f t="shared" si="39"/>
        <v>68.815848503579048</v>
      </c>
      <c r="G71" s="139">
        <v>11044.227999999999</v>
      </c>
      <c r="H71" s="143">
        <f t="shared" si="40"/>
        <v>68.815848503579048</v>
      </c>
      <c r="I71" s="139">
        <v>5004.74</v>
      </c>
      <c r="J71" s="144">
        <f t="shared" si="41"/>
        <v>31.1842013438877</v>
      </c>
    </row>
    <row r="72" spans="1:10" x14ac:dyDescent="0.25">
      <c r="A72" s="138" t="s">
        <v>73</v>
      </c>
      <c r="B72" s="139">
        <v>204205.49</v>
      </c>
      <c r="C72" s="139">
        <v>8421.74</v>
      </c>
      <c r="D72" s="143">
        <f t="shared" si="38"/>
        <v>4.1241496494535967</v>
      </c>
      <c r="E72" s="139">
        <v>145710.05100000001</v>
      </c>
      <c r="F72" s="143">
        <f t="shared" si="39"/>
        <v>71.354619799888823</v>
      </c>
      <c r="G72" s="139">
        <v>154131.79999999999</v>
      </c>
      <c r="H72" s="143">
        <f t="shared" si="40"/>
        <v>75.478773856667615</v>
      </c>
      <c r="I72" s="611">
        <v>50073.69</v>
      </c>
      <c r="J72" s="144">
        <f t="shared" si="41"/>
        <v>24.521226143332385</v>
      </c>
    </row>
    <row r="73" spans="1:10" ht="16.5" thickBot="1" x14ac:dyDescent="0.3">
      <c r="A73" s="210" t="s">
        <v>74</v>
      </c>
      <c r="B73" s="612">
        <v>33679.4</v>
      </c>
      <c r="C73" s="139">
        <v>947.18</v>
      </c>
      <c r="D73" s="143">
        <f t="shared" si="38"/>
        <v>2.8123422626293815</v>
      </c>
      <c r="E73" s="612">
        <v>2742.26</v>
      </c>
      <c r="F73" s="143">
        <f t="shared" si="39"/>
        <v>8.142247189676775</v>
      </c>
      <c r="G73" s="612">
        <v>3689.44</v>
      </c>
      <c r="H73" s="143">
        <f t="shared" si="40"/>
        <v>10.954589452306157</v>
      </c>
      <c r="I73" s="139">
        <v>29989.96</v>
      </c>
      <c r="J73" s="144">
        <f t="shared" si="41"/>
        <v>89.045410547693834</v>
      </c>
    </row>
    <row r="74" spans="1:10" ht="16.5" thickBot="1" x14ac:dyDescent="0.3">
      <c r="A74" s="267" t="s">
        <v>75</v>
      </c>
      <c r="B74" s="268">
        <f>B4+B12+B19+B27+B33+B40+B48+B53+B58+B65</f>
        <v>1110498.0871213982</v>
      </c>
      <c r="C74" s="268">
        <f>SUM(C4,C12,C19,C27,C33,C40,C48,C53,C58,C65)</f>
        <v>95157.945999999982</v>
      </c>
      <c r="D74" s="268"/>
      <c r="E74" s="268">
        <f>SUM(E4,E12,E19,E27,E33,E40,E48,E53,E58,E65)</f>
        <v>584744.97082139808</v>
      </c>
      <c r="F74" s="268"/>
      <c r="G74" s="268">
        <f>SUM(G4,G12,G19,G27,G33,G40,G48,G53,G58,G65)</f>
        <v>679900.30082139815</v>
      </c>
      <c r="H74" s="610">
        <f>G74/B74*100</f>
        <v>61.224806121351946</v>
      </c>
      <c r="I74" s="268">
        <f>SUM(I4,I12,I19,I27,I33,I40,I48,I53,I58,I65)</f>
        <v>430998.39100000006</v>
      </c>
      <c r="J74" s="609">
        <f>I74/B74*100</f>
        <v>38.811268204632569</v>
      </c>
    </row>
    <row r="75" spans="1:10" x14ac:dyDescent="0.25">
      <c r="A75" s="91" t="s">
        <v>1300</v>
      </c>
      <c r="B75" s="91"/>
      <c r="C75" s="91"/>
      <c r="D75" s="91"/>
      <c r="E75" s="91"/>
      <c r="F75" s="91"/>
      <c r="G75" s="91"/>
      <c r="H75" s="91"/>
      <c r="I75" s="91"/>
      <c r="J75" s="91"/>
    </row>
    <row r="76" spans="1:10" x14ac:dyDescent="0.25">
      <c r="A76" s="91" t="s">
        <v>1303</v>
      </c>
    </row>
  </sheetData>
  <mergeCells count="2">
    <mergeCell ref="A1:J1"/>
    <mergeCell ref="B2:I2"/>
  </mergeCells>
  <pageMargins left="0.7" right="0.7" top="0.75" bottom="0.75" header="0.3" footer="0.3"/>
  <pageSetup paperSize="9" orientation="portrait" r:id="rId1"/>
  <ignoredErrors>
    <ignoredError sqref="H12:I12 H27:I27 H33:I33 H58:I58 H65 H48:I48 H53:J53 I19 H4 H40:I40 C12 C27 C40 C48 C53 C58" formula="1"/>
    <ignoredError sqref="I62" unlockedFormula="1"/>
  </ignoredError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76"/>
  <sheetViews>
    <sheetView view="pageBreakPreview" zoomScale="70" zoomScaleNormal="100" zoomScaleSheetLayoutView="70" workbookViewId="0">
      <pane xSplit="1" ySplit="3" topLeftCell="B52" activePane="bottomRight" state="frozen"/>
      <selection pane="topRight" activeCell="B1" sqref="B1"/>
      <selection pane="bottomLeft" activeCell="A4" sqref="A4"/>
      <selection pane="bottomRight" activeCell="B72" sqref="B72"/>
    </sheetView>
  </sheetViews>
  <sheetFormatPr defaultRowHeight="15.75" x14ac:dyDescent="0.25"/>
  <cols>
    <col min="1" max="3" width="17.625" customWidth="1"/>
    <col min="4" max="4" width="24.375" customWidth="1"/>
    <col min="5" max="5" width="17.625" customWidth="1"/>
    <col min="6" max="6" width="30.125" customWidth="1"/>
    <col min="7" max="7" width="17.625" customWidth="1"/>
  </cols>
  <sheetData>
    <row r="1" spans="1:6" ht="18.75" customHeight="1" x14ac:dyDescent="0.25">
      <c r="A1" s="689" t="s">
        <v>106</v>
      </c>
      <c r="B1" s="689"/>
      <c r="C1" s="689"/>
      <c r="D1" s="689"/>
      <c r="E1" s="689"/>
      <c r="F1" s="689"/>
    </row>
    <row r="2" spans="1:6" ht="16.5" thickBot="1" x14ac:dyDescent="0.3">
      <c r="A2" s="30"/>
      <c r="B2" s="39"/>
      <c r="C2" s="39"/>
      <c r="D2" s="47"/>
      <c r="E2" s="30"/>
      <c r="F2" s="48"/>
    </row>
    <row r="3" spans="1:6" ht="90.75" customHeight="1" thickBot="1" x14ac:dyDescent="0.3">
      <c r="A3" s="49" t="s">
        <v>1</v>
      </c>
      <c r="B3" s="50" t="s">
        <v>107</v>
      </c>
      <c r="C3" s="50" t="s">
        <v>108</v>
      </c>
      <c r="D3" s="37" t="s">
        <v>109</v>
      </c>
      <c r="E3" s="37" t="s">
        <v>647</v>
      </c>
      <c r="F3" s="37" t="s">
        <v>110</v>
      </c>
    </row>
    <row r="4" spans="1:6" ht="24" customHeight="1" x14ac:dyDescent="0.25">
      <c r="A4" s="4" t="s">
        <v>791</v>
      </c>
      <c r="B4" s="687"/>
      <c r="C4" s="687"/>
      <c r="D4" s="687"/>
      <c r="E4" s="687"/>
      <c r="F4" s="688"/>
    </row>
    <row r="5" spans="1:6" ht="45.75" customHeight="1" x14ac:dyDescent="0.25">
      <c r="A5" s="80" t="s">
        <v>14</v>
      </c>
      <c r="B5" s="61">
        <v>306.72399999999999</v>
      </c>
      <c r="C5" s="61">
        <v>306.72399999999999</v>
      </c>
      <c r="D5" s="51" t="s">
        <v>1270</v>
      </c>
      <c r="E5" s="150" t="s">
        <v>1271</v>
      </c>
      <c r="F5" s="269" t="s">
        <v>1272</v>
      </c>
    </row>
    <row r="6" spans="1:6" ht="25.5" customHeight="1" x14ac:dyDescent="0.25">
      <c r="A6" s="124" t="s">
        <v>15</v>
      </c>
      <c r="B6" s="662" t="s">
        <v>34</v>
      </c>
      <c r="C6" s="663"/>
      <c r="D6" s="663"/>
      <c r="E6" s="663"/>
      <c r="F6" s="664"/>
    </row>
    <row r="7" spans="1:6" s="103" customFormat="1" ht="23.25" customHeight="1" x14ac:dyDescent="0.25">
      <c r="A7" s="80" t="s">
        <v>16</v>
      </c>
      <c r="B7" s="270">
        <v>10</v>
      </c>
      <c r="C7" s="270">
        <v>10</v>
      </c>
      <c r="D7" s="51" t="s">
        <v>1201</v>
      </c>
      <c r="E7" s="79" t="s">
        <v>718</v>
      </c>
      <c r="F7" s="269" t="s">
        <v>111</v>
      </c>
    </row>
    <row r="8" spans="1:6" ht="34.5" customHeight="1" x14ac:dyDescent="0.25">
      <c r="A8" s="80" t="s">
        <v>17</v>
      </c>
      <c r="B8" s="270">
        <v>455.31</v>
      </c>
      <c r="C8" s="270">
        <v>455.31</v>
      </c>
      <c r="D8" s="51" t="s">
        <v>112</v>
      </c>
      <c r="E8" s="150">
        <v>1959</v>
      </c>
      <c r="F8" s="269" t="s">
        <v>113</v>
      </c>
    </row>
    <row r="9" spans="1:6" x14ac:dyDescent="0.25">
      <c r="A9" s="80" t="s">
        <v>18</v>
      </c>
      <c r="B9" s="270">
        <v>17.600000000000001</v>
      </c>
      <c r="C9" s="270">
        <v>17.600000000000001</v>
      </c>
      <c r="D9" s="51" t="s">
        <v>112</v>
      </c>
      <c r="E9" s="150">
        <v>671</v>
      </c>
      <c r="F9" s="269" t="s">
        <v>1053</v>
      </c>
    </row>
    <row r="10" spans="1:6" s="103" customFormat="1" ht="21" customHeight="1" x14ac:dyDescent="0.25">
      <c r="A10" s="80" t="s">
        <v>19</v>
      </c>
      <c r="B10" s="637" t="s">
        <v>34</v>
      </c>
      <c r="C10" s="638"/>
      <c r="D10" s="638"/>
      <c r="E10" s="638"/>
      <c r="F10" s="639"/>
    </row>
    <row r="11" spans="1:6" s="103" customFormat="1" ht="43.5" customHeight="1" thickBot="1" x14ac:dyDescent="0.3">
      <c r="A11" s="155" t="s">
        <v>20</v>
      </c>
      <c r="B11" s="271">
        <v>183.3</v>
      </c>
      <c r="C11" s="271">
        <v>183.3</v>
      </c>
      <c r="D11" s="272" t="s">
        <v>1185</v>
      </c>
      <c r="E11" s="167">
        <v>3980</v>
      </c>
      <c r="F11" s="273" t="s">
        <v>1186</v>
      </c>
    </row>
    <row r="12" spans="1:6" ht="24" customHeight="1" x14ac:dyDescent="0.25">
      <c r="A12" s="4" t="s">
        <v>792</v>
      </c>
      <c r="B12" s="690"/>
      <c r="C12" s="691"/>
      <c r="D12" s="691"/>
      <c r="E12" s="691"/>
      <c r="F12" s="692"/>
    </row>
    <row r="13" spans="1:6" s="103" customFormat="1" ht="46.5" customHeight="1" x14ac:dyDescent="0.25">
      <c r="A13" s="80" t="s">
        <v>21</v>
      </c>
      <c r="B13" s="270">
        <v>145.47799999999998</v>
      </c>
      <c r="C13" s="270">
        <v>145.47799999999998</v>
      </c>
      <c r="D13" s="51" t="s">
        <v>1075</v>
      </c>
      <c r="E13" s="150">
        <v>16658</v>
      </c>
      <c r="F13" s="55" t="s">
        <v>114</v>
      </c>
    </row>
    <row r="14" spans="1:6" ht="45" customHeight="1" x14ac:dyDescent="0.25">
      <c r="A14" s="80" t="s">
        <v>23</v>
      </c>
      <c r="B14" s="274">
        <v>686</v>
      </c>
      <c r="C14" s="274">
        <v>686</v>
      </c>
      <c r="D14" s="275" t="s">
        <v>673</v>
      </c>
      <c r="E14" s="126">
        <v>10069</v>
      </c>
      <c r="F14" s="276" t="s">
        <v>1166</v>
      </c>
    </row>
    <row r="15" spans="1:6" s="103" customFormat="1" ht="49.5" customHeight="1" x14ac:dyDescent="0.25">
      <c r="A15" s="80" t="s">
        <v>24</v>
      </c>
      <c r="B15" s="270">
        <v>404.68400000000003</v>
      </c>
      <c r="C15" s="270">
        <v>404.68400000000003</v>
      </c>
      <c r="D15" s="275" t="s">
        <v>116</v>
      </c>
      <c r="E15" s="150">
        <v>45489.29</v>
      </c>
      <c r="F15" s="55" t="s">
        <v>718</v>
      </c>
    </row>
    <row r="16" spans="1:6" ht="62.25" customHeight="1" x14ac:dyDescent="0.25">
      <c r="A16" s="80" t="s">
        <v>25</v>
      </c>
      <c r="B16" s="270">
        <v>459</v>
      </c>
      <c r="C16" s="270">
        <v>459</v>
      </c>
      <c r="D16" s="275" t="s">
        <v>1156</v>
      </c>
      <c r="E16" s="150">
        <v>36828.28</v>
      </c>
      <c r="F16" s="277" t="s">
        <v>1157</v>
      </c>
    </row>
    <row r="17" spans="1:6" s="103" customFormat="1" ht="69" customHeight="1" x14ac:dyDescent="0.25">
      <c r="A17" s="80" t="s">
        <v>26</v>
      </c>
      <c r="B17" s="678" t="s">
        <v>34</v>
      </c>
      <c r="C17" s="679"/>
      <c r="D17" s="679"/>
      <c r="E17" s="679"/>
      <c r="F17" s="680"/>
    </row>
    <row r="18" spans="1:6" ht="45" customHeight="1" thickBot="1" x14ac:dyDescent="0.3">
      <c r="A18" s="122" t="s">
        <v>27</v>
      </c>
      <c r="B18" s="278">
        <v>200</v>
      </c>
      <c r="C18" s="270">
        <v>176.9</v>
      </c>
      <c r="D18" s="275" t="s">
        <v>116</v>
      </c>
      <c r="E18" s="150">
        <v>24091.11</v>
      </c>
      <c r="F18" s="269" t="s">
        <v>718</v>
      </c>
    </row>
    <row r="19" spans="1:6" ht="32.25" customHeight="1" x14ac:dyDescent="0.25">
      <c r="A19" s="4" t="s">
        <v>796</v>
      </c>
      <c r="B19" s="687"/>
      <c r="C19" s="687"/>
      <c r="D19" s="687"/>
      <c r="E19" s="687"/>
      <c r="F19" s="688"/>
    </row>
    <row r="20" spans="1:6" ht="58.5" customHeight="1" x14ac:dyDescent="0.25">
      <c r="A20" s="80" t="s">
        <v>28</v>
      </c>
      <c r="B20" s="270">
        <v>1388.36</v>
      </c>
      <c r="C20" s="270">
        <v>1388.36</v>
      </c>
      <c r="D20" s="51" t="s">
        <v>118</v>
      </c>
      <c r="E20" s="79">
        <v>65000.6</v>
      </c>
      <c r="F20" s="269" t="s">
        <v>1137</v>
      </c>
    </row>
    <row r="21" spans="1:6" ht="42.75" customHeight="1" x14ac:dyDescent="0.25">
      <c r="A21" s="80" t="s">
        <v>29</v>
      </c>
      <c r="B21" s="270">
        <v>585.29999999999995</v>
      </c>
      <c r="C21" s="270">
        <v>585.29999999999995</v>
      </c>
      <c r="D21" s="51" t="s">
        <v>119</v>
      </c>
      <c r="E21" s="79">
        <v>66612.600000000006</v>
      </c>
      <c r="F21" s="269" t="s">
        <v>1132</v>
      </c>
    </row>
    <row r="22" spans="1:6" ht="39.75" customHeight="1" x14ac:dyDescent="0.25">
      <c r="A22" s="80" t="s">
        <v>30</v>
      </c>
      <c r="B22" s="270">
        <v>151.96</v>
      </c>
      <c r="C22" s="270">
        <v>151.96</v>
      </c>
      <c r="D22" s="51" t="s">
        <v>688</v>
      </c>
      <c r="E22" s="270">
        <v>21441.9</v>
      </c>
      <c r="F22" s="269" t="s">
        <v>120</v>
      </c>
    </row>
    <row r="23" spans="1:6" ht="49.5" customHeight="1" x14ac:dyDescent="0.25">
      <c r="A23" s="80" t="s">
        <v>84</v>
      </c>
      <c r="B23" s="270">
        <v>0</v>
      </c>
      <c r="C23" s="270">
        <v>0</v>
      </c>
      <c r="D23" s="51" t="s">
        <v>121</v>
      </c>
      <c r="E23" s="79">
        <v>0</v>
      </c>
      <c r="F23" s="279" t="s">
        <v>718</v>
      </c>
    </row>
    <row r="24" spans="1:6" s="103" customFormat="1" ht="37.5" customHeight="1" x14ac:dyDescent="0.25">
      <c r="A24" s="80" t="s">
        <v>33</v>
      </c>
      <c r="B24" s="270">
        <v>203.85</v>
      </c>
      <c r="C24" s="270">
        <v>203.85</v>
      </c>
      <c r="D24" s="51" t="s">
        <v>698</v>
      </c>
      <c r="E24" s="79">
        <v>14007.254000000001</v>
      </c>
      <c r="F24" s="269" t="s">
        <v>122</v>
      </c>
    </row>
    <row r="25" spans="1:6" ht="43.5" customHeight="1" x14ac:dyDescent="0.25">
      <c r="A25" s="124" t="s">
        <v>35</v>
      </c>
      <c r="B25" s="280">
        <v>8.14</v>
      </c>
      <c r="C25" s="280">
        <v>8.14</v>
      </c>
      <c r="D25" s="132" t="s">
        <v>1282</v>
      </c>
      <c r="E25" s="125">
        <v>779.69</v>
      </c>
      <c r="F25" s="279" t="s">
        <v>1282</v>
      </c>
    </row>
    <row r="26" spans="1:6" ht="48" customHeight="1" thickBot="1" x14ac:dyDescent="0.3">
      <c r="A26" s="80" t="s">
        <v>37</v>
      </c>
      <c r="B26" s="270">
        <v>382.44</v>
      </c>
      <c r="C26" s="270">
        <v>382.44</v>
      </c>
      <c r="D26" s="51" t="s">
        <v>1011</v>
      </c>
      <c r="E26" s="79">
        <v>29489</v>
      </c>
      <c r="F26" s="269" t="s">
        <v>1012</v>
      </c>
    </row>
    <row r="27" spans="1:6" ht="36.75" customHeight="1" x14ac:dyDescent="0.25">
      <c r="A27" s="4" t="s">
        <v>797</v>
      </c>
      <c r="B27" s="684"/>
      <c r="C27" s="685"/>
      <c r="D27" s="685"/>
      <c r="E27" s="685"/>
      <c r="F27" s="686"/>
    </row>
    <row r="28" spans="1:6" s="103" customFormat="1" ht="24" customHeight="1" x14ac:dyDescent="0.25">
      <c r="A28" s="124" t="s">
        <v>40</v>
      </c>
      <c r="B28" s="678" t="s">
        <v>34</v>
      </c>
      <c r="C28" s="679"/>
      <c r="D28" s="679"/>
      <c r="E28" s="679"/>
      <c r="F28" s="680"/>
    </row>
    <row r="29" spans="1:6" ht="50.25" customHeight="1" x14ac:dyDescent="0.25">
      <c r="A29" s="248" t="s">
        <v>41</v>
      </c>
      <c r="B29" s="270">
        <v>1.18</v>
      </c>
      <c r="C29" s="270">
        <v>1.18</v>
      </c>
      <c r="D29" s="51" t="s">
        <v>559</v>
      </c>
      <c r="E29" s="79">
        <v>55.57</v>
      </c>
      <c r="F29" s="269" t="s">
        <v>708</v>
      </c>
    </row>
    <row r="30" spans="1:6" ht="51" customHeight="1" x14ac:dyDescent="0.25">
      <c r="A30" s="124" t="s">
        <v>39</v>
      </c>
      <c r="B30" s="274">
        <v>20.420000000000002</v>
      </c>
      <c r="C30" s="274">
        <v>20.420000000000002</v>
      </c>
      <c r="D30" s="51" t="s">
        <v>559</v>
      </c>
      <c r="E30" s="125">
        <v>961.78</v>
      </c>
      <c r="F30" s="279" t="s">
        <v>1122</v>
      </c>
    </row>
    <row r="31" spans="1:6" ht="61.5" customHeight="1" x14ac:dyDescent="0.25">
      <c r="A31" s="124" t="s">
        <v>42</v>
      </c>
      <c r="B31" s="274">
        <v>28.42</v>
      </c>
      <c r="C31" s="274">
        <v>28.42</v>
      </c>
      <c r="D31" s="51" t="s">
        <v>559</v>
      </c>
      <c r="E31" s="125">
        <v>1338.3</v>
      </c>
      <c r="F31" s="279" t="s">
        <v>1239</v>
      </c>
    </row>
    <row r="32" spans="1:6" s="103" customFormat="1" ht="52.5" customHeight="1" thickBot="1" x14ac:dyDescent="0.3">
      <c r="A32" s="249" t="s">
        <v>43</v>
      </c>
      <c r="B32" s="270">
        <v>39.479999999999997</v>
      </c>
      <c r="C32" s="270">
        <v>39.479999999999997</v>
      </c>
      <c r="D32" s="51" t="s">
        <v>1120</v>
      </c>
      <c r="E32" s="270">
        <v>2817</v>
      </c>
      <c r="F32" s="269" t="s">
        <v>1121</v>
      </c>
    </row>
    <row r="33" spans="1:7" ht="30.75" customHeight="1" x14ac:dyDescent="0.25">
      <c r="A33" s="27" t="s">
        <v>798</v>
      </c>
      <c r="B33" s="684"/>
      <c r="C33" s="685"/>
      <c r="D33" s="685"/>
      <c r="E33" s="685"/>
      <c r="F33" s="686"/>
    </row>
    <row r="34" spans="1:7" s="103" customFormat="1" ht="45" customHeight="1" x14ac:dyDescent="0.25">
      <c r="A34" s="80" t="s">
        <v>44</v>
      </c>
      <c r="B34" s="270">
        <v>128.51599999999999</v>
      </c>
      <c r="C34" s="270">
        <v>128.51599999999999</v>
      </c>
      <c r="D34" s="51" t="s">
        <v>1075</v>
      </c>
      <c r="E34" s="281">
        <v>18665.45</v>
      </c>
      <c r="F34" s="269" t="s">
        <v>1104</v>
      </c>
    </row>
    <row r="35" spans="1:7" ht="49.5" customHeight="1" x14ac:dyDescent="0.25">
      <c r="A35" s="80" t="s">
        <v>45</v>
      </c>
      <c r="B35" s="270">
        <v>91.3</v>
      </c>
      <c r="C35" s="270">
        <v>91.3</v>
      </c>
      <c r="D35" s="51" t="s">
        <v>123</v>
      </c>
      <c r="E35" s="79">
        <v>5121</v>
      </c>
      <c r="F35" s="269" t="s">
        <v>1101</v>
      </c>
    </row>
    <row r="36" spans="1:7" ht="40.5" customHeight="1" x14ac:dyDescent="0.25">
      <c r="A36" s="80" t="s">
        <v>46</v>
      </c>
      <c r="B36" s="270">
        <v>653.01</v>
      </c>
      <c r="C36" s="270">
        <v>653.01</v>
      </c>
      <c r="D36" s="51" t="s">
        <v>1097</v>
      </c>
      <c r="E36" s="79">
        <v>28581</v>
      </c>
      <c r="F36" s="269" t="s">
        <v>1098</v>
      </c>
    </row>
    <row r="37" spans="1:7" s="103" customFormat="1" ht="29.25" customHeight="1" x14ac:dyDescent="0.25">
      <c r="A37" s="80" t="s">
        <v>47</v>
      </c>
      <c r="B37" s="270">
        <v>295.05</v>
      </c>
      <c r="C37" s="270">
        <v>295.05</v>
      </c>
      <c r="D37" s="51" t="s">
        <v>125</v>
      </c>
      <c r="E37" s="270">
        <v>13684</v>
      </c>
      <c r="F37" s="269" t="s">
        <v>126</v>
      </c>
    </row>
    <row r="38" spans="1:7" ht="49.9" customHeight="1" x14ac:dyDescent="0.25">
      <c r="A38" s="80" t="s">
        <v>48</v>
      </c>
      <c r="B38" s="270">
        <v>199.74</v>
      </c>
      <c r="C38" s="270">
        <v>199.74</v>
      </c>
      <c r="D38" s="51" t="s">
        <v>127</v>
      </c>
      <c r="E38" s="126">
        <v>19542</v>
      </c>
      <c r="F38" s="279" t="s">
        <v>1093</v>
      </c>
    </row>
    <row r="39" spans="1:7" s="103" customFormat="1" ht="45.75" customHeight="1" thickBot="1" x14ac:dyDescent="0.3">
      <c r="A39" s="122" t="s">
        <v>49</v>
      </c>
      <c r="B39" s="282">
        <v>121.497</v>
      </c>
      <c r="C39" s="282">
        <v>121.497</v>
      </c>
      <c r="D39" s="51" t="s">
        <v>1090</v>
      </c>
      <c r="E39" s="164">
        <v>11411.11</v>
      </c>
      <c r="F39" s="273" t="s">
        <v>1091</v>
      </c>
    </row>
    <row r="40" spans="1:7" ht="33" customHeight="1" x14ac:dyDescent="0.25">
      <c r="A40" s="4" t="s">
        <v>799</v>
      </c>
      <c r="B40" s="684"/>
      <c r="C40" s="685"/>
      <c r="D40" s="685"/>
      <c r="E40" s="685"/>
      <c r="F40" s="686"/>
    </row>
    <row r="41" spans="1:7" s="103" customFormat="1" ht="47.25" customHeight="1" x14ac:dyDescent="0.25">
      <c r="A41" s="80" t="s">
        <v>50</v>
      </c>
      <c r="B41" s="282">
        <v>20</v>
      </c>
      <c r="C41" s="282">
        <v>20</v>
      </c>
      <c r="D41" s="51" t="s">
        <v>1085</v>
      </c>
      <c r="E41" s="283">
        <v>5997</v>
      </c>
      <c r="F41" s="284" t="s">
        <v>1086</v>
      </c>
    </row>
    <row r="42" spans="1:7" ht="46.5" customHeight="1" x14ac:dyDescent="0.25">
      <c r="A42" s="80" t="s">
        <v>51</v>
      </c>
      <c r="B42" s="52">
        <v>0.73</v>
      </c>
      <c r="C42" s="52">
        <v>0.73</v>
      </c>
      <c r="D42" s="283" t="s">
        <v>1080</v>
      </c>
      <c r="E42" s="52">
        <v>1476</v>
      </c>
      <c r="F42" s="285" t="s">
        <v>1081</v>
      </c>
      <c r="G42" s="105"/>
    </row>
    <row r="43" spans="1:7" ht="44.25" customHeight="1" x14ac:dyDescent="0.25">
      <c r="A43" s="80" t="s">
        <v>52</v>
      </c>
      <c r="B43" s="282">
        <v>7.12</v>
      </c>
      <c r="C43" s="282">
        <v>7.12</v>
      </c>
      <c r="D43" s="51" t="s">
        <v>1075</v>
      </c>
      <c r="E43" s="283">
        <v>975</v>
      </c>
      <c r="F43" s="284" t="s">
        <v>1076</v>
      </c>
    </row>
    <row r="44" spans="1:7" ht="26.25" customHeight="1" x14ac:dyDescent="0.25">
      <c r="A44" s="80" t="s">
        <v>54</v>
      </c>
      <c r="B44" s="282">
        <v>197.14</v>
      </c>
      <c r="C44" s="282">
        <v>197.14</v>
      </c>
      <c r="D44" s="51"/>
      <c r="E44" s="283">
        <v>9561</v>
      </c>
      <c r="F44" s="284"/>
    </row>
    <row r="45" spans="1:7" s="103" customFormat="1" ht="36.75" customHeight="1" x14ac:dyDescent="0.25">
      <c r="A45" s="80" t="s">
        <v>56</v>
      </c>
      <c r="B45" s="681" t="s">
        <v>34</v>
      </c>
      <c r="C45" s="682"/>
      <c r="D45" s="682"/>
      <c r="E45" s="682"/>
      <c r="F45" s="683"/>
    </row>
    <row r="46" spans="1:7" ht="51.75" customHeight="1" x14ac:dyDescent="0.25">
      <c r="A46" s="80" t="s">
        <v>58</v>
      </c>
      <c r="B46" s="270">
        <v>2568.2399999999998</v>
      </c>
      <c r="C46" s="270">
        <v>5905.81</v>
      </c>
      <c r="D46" s="51" t="s">
        <v>1051</v>
      </c>
      <c r="E46" s="270">
        <v>142896.87</v>
      </c>
      <c r="F46" s="279" t="s">
        <v>1052</v>
      </c>
    </row>
    <row r="47" spans="1:7" ht="46.5" customHeight="1" thickBot="1" x14ac:dyDescent="0.3">
      <c r="A47" s="80" t="s">
        <v>59</v>
      </c>
      <c r="B47" s="274">
        <v>462.72</v>
      </c>
      <c r="C47" s="274">
        <v>462.72</v>
      </c>
      <c r="D47" s="51" t="s">
        <v>131</v>
      </c>
      <c r="E47" s="125">
        <v>8280</v>
      </c>
      <c r="F47" s="279" t="s">
        <v>1048</v>
      </c>
    </row>
    <row r="48" spans="1:7" ht="29.25" customHeight="1" x14ac:dyDescent="0.25">
      <c r="A48" s="4" t="s">
        <v>800</v>
      </c>
      <c r="B48" s="684"/>
      <c r="C48" s="685"/>
      <c r="D48" s="685"/>
      <c r="E48" s="685"/>
      <c r="F48" s="686"/>
    </row>
    <row r="49" spans="1:6" ht="56.45" customHeight="1" x14ac:dyDescent="0.25">
      <c r="A49" s="79" t="s">
        <v>22</v>
      </c>
      <c r="B49" s="270">
        <v>233.95999999999998</v>
      </c>
      <c r="C49" s="270">
        <v>233.95999999999998</v>
      </c>
      <c r="D49" s="51" t="s">
        <v>115</v>
      </c>
      <c r="E49" s="79">
        <v>9738</v>
      </c>
      <c r="F49" s="55" t="s">
        <v>1037</v>
      </c>
    </row>
    <row r="50" spans="1:6" ht="22.5" customHeight="1" x14ac:dyDescent="0.25">
      <c r="A50" s="79" t="s">
        <v>32</v>
      </c>
      <c r="B50" s="678" t="s">
        <v>34</v>
      </c>
      <c r="C50" s="679"/>
      <c r="D50" s="679"/>
      <c r="E50" s="679"/>
      <c r="F50" s="680"/>
    </row>
    <row r="51" spans="1:6" ht="21" customHeight="1" x14ac:dyDescent="0.25">
      <c r="A51" s="79" t="s">
        <v>36</v>
      </c>
      <c r="B51" s="678" t="s">
        <v>34</v>
      </c>
      <c r="C51" s="679"/>
      <c r="D51" s="679"/>
      <c r="E51" s="679"/>
      <c r="F51" s="680"/>
    </row>
    <row r="52" spans="1:6" ht="18" customHeight="1" thickBot="1" x14ac:dyDescent="0.3">
      <c r="A52" s="164" t="s">
        <v>38</v>
      </c>
      <c r="B52" s="678" t="s">
        <v>34</v>
      </c>
      <c r="C52" s="679"/>
      <c r="D52" s="679"/>
      <c r="E52" s="679"/>
      <c r="F52" s="680"/>
    </row>
    <row r="53" spans="1:6" ht="32.25" customHeight="1" x14ac:dyDescent="0.25">
      <c r="A53" s="5" t="s">
        <v>793</v>
      </c>
      <c r="B53" s="684"/>
      <c r="C53" s="685"/>
      <c r="D53" s="685"/>
      <c r="E53" s="685"/>
      <c r="F53" s="686"/>
    </row>
    <row r="54" spans="1:6" s="98" customFormat="1" ht="52.5" customHeight="1" x14ac:dyDescent="0.25">
      <c r="A54" s="125" t="s">
        <v>53</v>
      </c>
      <c r="B54" s="270">
        <v>94.5</v>
      </c>
      <c r="C54" s="270">
        <v>94.5</v>
      </c>
      <c r="D54" s="51" t="s">
        <v>1232</v>
      </c>
      <c r="E54" s="79">
        <v>7960.42</v>
      </c>
      <c r="F54" s="269" t="s">
        <v>1233</v>
      </c>
    </row>
    <row r="55" spans="1:6" ht="52.5" customHeight="1" x14ac:dyDescent="0.25">
      <c r="A55" s="125" t="s">
        <v>55</v>
      </c>
      <c r="B55" s="270">
        <v>28.74</v>
      </c>
      <c r="C55" s="270">
        <v>28.74</v>
      </c>
      <c r="D55" s="51" t="s">
        <v>962</v>
      </c>
      <c r="E55" s="270">
        <v>414.64</v>
      </c>
      <c r="F55" s="279" t="s">
        <v>431</v>
      </c>
    </row>
    <row r="56" spans="1:6" s="98" customFormat="1" ht="52.5" customHeight="1" x14ac:dyDescent="0.25">
      <c r="A56" s="125" t="s">
        <v>57</v>
      </c>
      <c r="B56" s="270">
        <v>5</v>
      </c>
      <c r="C56" s="270">
        <v>5</v>
      </c>
      <c r="D56" s="51" t="s">
        <v>130</v>
      </c>
      <c r="E56" s="79">
        <v>1495.27</v>
      </c>
      <c r="F56" s="269" t="s">
        <v>1235</v>
      </c>
    </row>
    <row r="57" spans="1:6" ht="52.5" customHeight="1" thickBot="1" x14ac:dyDescent="0.3">
      <c r="A57" s="171" t="s">
        <v>60</v>
      </c>
      <c r="B57" s="271">
        <v>31.84</v>
      </c>
      <c r="C57" s="271">
        <v>31.84</v>
      </c>
      <c r="D57" s="272" t="s">
        <v>132</v>
      </c>
      <c r="E57" s="156">
        <v>3130.8</v>
      </c>
      <c r="F57" s="273" t="s">
        <v>133</v>
      </c>
    </row>
    <row r="58" spans="1:6" ht="23.25" customHeight="1" x14ac:dyDescent="0.25">
      <c r="A58" s="4" t="s">
        <v>794</v>
      </c>
      <c r="B58" s="684"/>
      <c r="C58" s="685"/>
      <c r="D58" s="685"/>
      <c r="E58" s="685"/>
      <c r="F58" s="686"/>
    </row>
    <row r="59" spans="1:6" ht="59.25" customHeight="1" x14ac:dyDescent="0.25">
      <c r="A59" s="80" t="s">
        <v>61</v>
      </c>
      <c r="B59" s="270">
        <v>67.8</v>
      </c>
      <c r="C59" s="270">
        <v>67.8</v>
      </c>
      <c r="D59" s="51" t="s">
        <v>953</v>
      </c>
      <c r="E59" s="79">
        <v>2480.14</v>
      </c>
      <c r="F59" s="269" t="s">
        <v>954</v>
      </c>
    </row>
    <row r="60" spans="1:6" ht="48.75" customHeight="1" x14ac:dyDescent="0.25">
      <c r="A60" s="80" t="s">
        <v>62</v>
      </c>
      <c r="B60" s="286">
        <v>10.199999999999999</v>
      </c>
      <c r="C60" s="287">
        <v>10.199999999999999</v>
      </c>
      <c r="D60" s="51" t="s">
        <v>134</v>
      </c>
      <c r="E60" s="288">
        <v>1014</v>
      </c>
      <c r="F60" s="289" t="s">
        <v>81</v>
      </c>
    </row>
    <row r="61" spans="1:6" ht="36" customHeight="1" x14ac:dyDescent="0.25">
      <c r="A61" s="80" t="s">
        <v>63</v>
      </c>
      <c r="B61" s="270">
        <v>44.26</v>
      </c>
      <c r="C61" s="290">
        <v>44.26</v>
      </c>
      <c r="D61" s="51" t="s">
        <v>946</v>
      </c>
      <c r="E61" s="291">
        <v>2998.71</v>
      </c>
      <c r="F61" s="269" t="s">
        <v>135</v>
      </c>
    </row>
    <row r="62" spans="1:6" ht="47.25" customHeight="1" x14ac:dyDescent="0.25">
      <c r="A62" s="80" t="s">
        <v>64</v>
      </c>
      <c r="B62" s="292">
        <v>500.32900000000001</v>
      </c>
      <c r="C62" s="292">
        <v>500.32900000000001</v>
      </c>
      <c r="D62" s="51" t="s">
        <v>136</v>
      </c>
      <c r="E62" s="293">
        <v>12927</v>
      </c>
      <c r="F62" s="294" t="s">
        <v>137</v>
      </c>
    </row>
    <row r="63" spans="1:6" ht="45.75" customHeight="1" x14ac:dyDescent="0.25">
      <c r="A63" s="80" t="s">
        <v>65</v>
      </c>
      <c r="B63" s="295">
        <v>37</v>
      </c>
      <c r="C63" s="296">
        <v>12</v>
      </c>
      <c r="D63" s="51" t="s">
        <v>138</v>
      </c>
      <c r="E63" s="293">
        <v>916</v>
      </c>
      <c r="F63" s="297" t="s">
        <v>945</v>
      </c>
    </row>
    <row r="64" spans="1:6" ht="49.5" customHeight="1" thickBot="1" x14ac:dyDescent="0.3">
      <c r="A64" s="155" t="s">
        <v>66</v>
      </c>
      <c r="B64" s="271">
        <v>148</v>
      </c>
      <c r="C64" s="271">
        <v>148</v>
      </c>
      <c r="D64" s="51" t="s">
        <v>932</v>
      </c>
      <c r="E64" s="298">
        <v>8483</v>
      </c>
      <c r="F64" s="273" t="s">
        <v>933</v>
      </c>
    </row>
    <row r="65" spans="1:6" ht="31.5" customHeight="1" x14ac:dyDescent="0.25">
      <c r="A65" s="4" t="s">
        <v>795</v>
      </c>
      <c r="B65" s="684"/>
      <c r="C65" s="685"/>
      <c r="D65" s="685"/>
      <c r="E65" s="685"/>
      <c r="F65" s="686"/>
    </row>
    <row r="66" spans="1:6" s="103" customFormat="1" ht="41.25" customHeight="1" x14ac:dyDescent="0.25">
      <c r="A66" s="80" t="s">
        <v>67</v>
      </c>
      <c r="B66" s="270">
        <v>125</v>
      </c>
      <c r="C66" s="270">
        <v>125</v>
      </c>
      <c r="D66" s="51" t="s">
        <v>139</v>
      </c>
      <c r="E66" s="293">
        <v>13754</v>
      </c>
      <c r="F66" s="269" t="s">
        <v>1213</v>
      </c>
    </row>
    <row r="67" spans="1:6" ht="91.15" customHeight="1" x14ac:dyDescent="0.25">
      <c r="A67" s="80" t="s">
        <v>68</v>
      </c>
      <c r="B67" s="270">
        <v>200.58999999999997</v>
      </c>
      <c r="C67" s="270">
        <v>200.58999999999997</v>
      </c>
      <c r="D67" s="51" t="s">
        <v>919</v>
      </c>
      <c r="E67" s="79">
        <v>181146.58000000002</v>
      </c>
      <c r="F67" s="269" t="s">
        <v>920</v>
      </c>
    </row>
    <row r="68" spans="1:6" ht="54.75" customHeight="1" x14ac:dyDescent="0.25">
      <c r="A68" s="80" t="s">
        <v>69</v>
      </c>
      <c r="B68" s="678" t="s">
        <v>34</v>
      </c>
      <c r="C68" s="679"/>
      <c r="D68" s="679"/>
      <c r="E68" s="679"/>
      <c r="F68" s="680"/>
    </row>
    <row r="69" spans="1:6" ht="57" customHeight="1" x14ac:dyDescent="0.25">
      <c r="A69" s="80" t="s">
        <v>70</v>
      </c>
      <c r="B69" s="270">
        <v>200</v>
      </c>
      <c r="C69" s="270">
        <v>187.7</v>
      </c>
      <c r="D69" s="51" t="s">
        <v>904</v>
      </c>
      <c r="E69" s="299">
        <v>31913</v>
      </c>
      <c r="F69" s="269" t="s">
        <v>905</v>
      </c>
    </row>
    <row r="70" spans="1:6" ht="47.25" customHeight="1" x14ac:dyDescent="0.25">
      <c r="A70" s="80" t="s">
        <v>71</v>
      </c>
      <c r="B70" s="270">
        <v>84.38</v>
      </c>
      <c r="C70" s="270">
        <v>84.38</v>
      </c>
      <c r="D70" s="51" t="s">
        <v>889</v>
      </c>
      <c r="E70" s="79">
        <v>4.3</v>
      </c>
      <c r="F70" s="269" t="s">
        <v>890</v>
      </c>
    </row>
    <row r="71" spans="1:6" ht="51.75" customHeight="1" x14ac:dyDescent="0.25">
      <c r="A71" s="80" t="s">
        <v>72</v>
      </c>
      <c r="B71" s="300">
        <v>235.14</v>
      </c>
      <c r="C71" s="300">
        <v>235.14</v>
      </c>
      <c r="D71" s="300" t="s">
        <v>847</v>
      </c>
      <c r="E71" s="301">
        <v>2762.91</v>
      </c>
      <c r="F71" s="300" t="s">
        <v>848</v>
      </c>
    </row>
    <row r="72" spans="1:6" ht="49.5" customHeight="1" x14ac:dyDescent="0.25">
      <c r="A72" s="80" t="s">
        <v>73</v>
      </c>
      <c r="B72" s="79">
        <v>464</v>
      </c>
      <c r="C72" s="79">
        <v>464</v>
      </c>
      <c r="D72" s="51" t="s">
        <v>140</v>
      </c>
      <c r="E72" s="79">
        <v>167860.91</v>
      </c>
      <c r="F72" s="302" t="s">
        <v>141</v>
      </c>
    </row>
    <row r="73" spans="1:6" ht="49.5" customHeight="1" thickBot="1" x14ac:dyDescent="0.3">
      <c r="A73" s="155" t="s">
        <v>74</v>
      </c>
      <c r="B73" s="271">
        <v>825.5</v>
      </c>
      <c r="C73" s="271">
        <v>825.5</v>
      </c>
      <c r="D73" s="272" t="s">
        <v>819</v>
      </c>
      <c r="E73" s="150">
        <v>74084.27</v>
      </c>
      <c r="F73" s="273" t="s">
        <v>820</v>
      </c>
    </row>
    <row r="74" spans="1:6" ht="24" customHeight="1" thickBot="1" x14ac:dyDescent="0.3">
      <c r="A74" s="10" t="s">
        <v>75</v>
      </c>
      <c r="B74" s="45">
        <f>SUM(B5,B8,B9,B11,B13:B17,C18,B20:B26,B29:B32,B34:B39,B41,B43:B47,B49,B54:B57,B59:B64,B66:B73)</f>
        <v>13725.117999999997</v>
      </c>
      <c r="C74" s="45" t="e">
        <f>SUM(C5,C8,C9,C11,C13:C17,#REF!,C20:C26,C29:C32,C34:C39,C41,C43:C47,C49,C54:C57,C59:C64,C66:C73)</f>
        <v>#REF!</v>
      </c>
      <c r="D74" s="45" t="s">
        <v>85</v>
      </c>
      <c r="E74" s="45">
        <f>SUM(E5,E8,E9,E11,E13:E17,E18,E20:E26,E29:E32,E34:E39,E41,E43:E47,E49,E54:E57,E59:E64,E66:E73)</f>
        <v>1130047.7540000002</v>
      </c>
      <c r="F74" s="53" t="s">
        <v>85</v>
      </c>
    </row>
    <row r="75" spans="1:6" x14ac:dyDescent="0.25">
      <c r="A75" s="46"/>
      <c r="B75" s="46"/>
      <c r="C75" s="46"/>
      <c r="D75" s="46"/>
      <c r="E75" s="46"/>
      <c r="F75" s="46"/>
    </row>
    <row r="76" spans="1:6" x14ac:dyDescent="0.25">
      <c r="A76" s="46"/>
      <c r="B76" s="46"/>
      <c r="C76" s="46"/>
      <c r="D76" s="46"/>
      <c r="E76" s="46"/>
      <c r="F76" s="46"/>
    </row>
  </sheetData>
  <mergeCells count="20">
    <mergeCell ref="A1:F1"/>
    <mergeCell ref="B4:F4"/>
    <mergeCell ref="B12:F12"/>
    <mergeCell ref="B6:F6"/>
    <mergeCell ref="B10:F10"/>
    <mergeCell ref="B17:F17"/>
    <mergeCell ref="B45:F45"/>
    <mergeCell ref="B53:F53"/>
    <mergeCell ref="B52:F52"/>
    <mergeCell ref="B68:F68"/>
    <mergeCell ref="B19:F19"/>
    <mergeCell ref="B50:F50"/>
    <mergeCell ref="B51:F51"/>
    <mergeCell ref="B27:F27"/>
    <mergeCell ref="B28:F28"/>
    <mergeCell ref="B33:F33"/>
    <mergeCell ref="B65:F65"/>
    <mergeCell ref="B40:F40"/>
    <mergeCell ref="B58:F58"/>
    <mergeCell ref="B48:F48"/>
  </mergeCells>
  <pageMargins left="0.7" right="0.7" top="0.75" bottom="0.75" header="0.3" footer="0.3"/>
  <pageSetup paperSize="9" orientation="portrait" verticalDpi="120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0"/>
  <sheetViews>
    <sheetView zoomScale="60" zoomScaleNormal="60" workbookViewId="0">
      <pane xSplit="1" ySplit="4" topLeftCell="B221" activePane="bottomRight" state="frozen"/>
      <selection pane="topRight" activeCell="B1" sqref="B1"/>
      <selection pane="bottomLeft" activeCell="A5" sqref="A5"/>
      <selection pane="bottomRight" activeCell="C31" sqref="C31"/>
    </sheetView>
  </sheetViews>
  <sheetFormatPr defaultRowHeight="15.75" x14ac:dyDescent="0.25"/>
  <cols>
    <col min="1" max="1" width="15.375" customWidth="1"/>
    <col min="2" max="2" width="10.875" customWidth="1"/>
    <col min="3" max="3" width="27.75" customWidth="1"/>
    <col min="4" max="13" width="10.875" customWidth="1"/>
    <col min="14" max="14" width="12.5" customWidth="1"/>
  </cols>
  <sheetData>
    <row r="1" spans="1:14" x14ac:dyDescent="0.25">
      <c r="A1" s="710" t="s">
        <v>142</v>
      </c>
      <c r="B1" s="710"/>
      <c r="C1" s="710"/>
      <c r="D1" s="710"/>
      <c r="E1" s="710"/>
      <c r="F1" s="710"/>
      <c r="G1" s="710"/>
      <c r="H1" s="710"/>
      <c r="I1" s="710"/>
      <c r="J1" s="710"/>
      <c r="K1" s="710"/>
      <c r="L1" s="710"/>
      <c r="M1" s="710"/>
      <c r="N1" s="710"/>
    </row>
    <row r="2" spans="1:14" ht="16.5" thickBot="1" x14ac:dyDescent="0.3">
      <c r="A2" s="36"/>
      <c r="B2" s="30"/>
      <c r="C2" s="54"/>
      <c r="D2" s="48"/>
      <c r="E2" s="48"/>
      <c r="F2" s="48"/>
      <c r="G2" s="48"/>
      <c r="H2" s="48"/>
      <c r="I2" s="48"/>
      <c r="J2" s="48"/>
      <c r="K2" s="48"/>
      <c r="L2" s="48"/>
      <c r="M2" s="48"/>
      <c r="N2" s="48"/>
    </row>
    <row r="3" spans="1:14" ht="28.5" customHeight="1" x14ac:dyDescent="0.25">
      <c r="A3" s="647" t="s">
        <v>1</v>
      </c>
      <c r="B3" s="671" t="s">
        <v>143</v>
      </c>
      <c r="C3" s="121" t="s">
        <v>144</v>
      </c>
      <c r="D3" s="671" t="s">
        <v>145</v>
      </c>
      <c r="E3" s="671"/>
      <c r="F3" s="671"/>
      <c r="G3" s="671"/>
      <c r="H3" s="671"/>
      <c r="I3" s="671"/>
      <c r="J3" s="671"/>
      <c r="K3" s="671"/>
      <c r="L3" s="671"/>
      <c r="M3" s="671"/>
      <c r="N3" s="672"/>
    </row>
    <row r="4" spans="1:14" ht="79.5" customHeight="1" thickBot="1" x14ac:dyDescent="0.3">
      <c r="A4" s="648"/>
      <c r="B4" s="656"/>
      <c r="C4" s="120" t="s">
        <v>146</v>
      </c>
      <c r="D4" s="303" t="s">
        <v>147</v>
      </c>
      <c r="E4" s="303" t="s">
        <v>148</v>
      </c>
      <c r="F4" s="303" t="s">
        <v>149</v>
      </c>
      <c r="G4" s="303" t="s">
        <v>150</v>
      </c>
      <c r="H4" s="303" t="s">
        <v>151</v>
      </c>
      <c r="I4" s="303" t="s">
        <v>152</v>
      </c>
      <c r="J4" s="303" t="s">
        <v>153</v>
      </c>
      <c r="K4" s="303" t="s">
        <v>154</v>
      </c>
      <c r="L4" s="303" t="s">
        <v>155</v>
      </c>
      <c r="M4" s="303" t="s">
        <v>156</v>
      </c>
      <c r="N4" s="304" t="s">
        <v>157</v>
      </c>
    </row>
    <row r="5" spans="1:14" ht="45.75" customHeight="1" x14ac:dyDescent="0.25">
      <c r="A5" s="4" t="s">
        <v>791</v>
      </c>
      <c r="B5" s="711"/>
      <c r="C5" s="711"/>
      <c r="D5" s="711"/>
      <c r="E5" s="711"/>
      <c r="F5" s="711"/>
      <c r="G5" s="711"/>
      <c r="H5" s="711"/>
      <c r="I5" s="711"/>
      <c r="J5" s="711"/>
      <c r="K5" s="711"/>
      <c r="L5" s="711"/>
      <c r="M5" s="711"/>
      <c r="N5" s="712"/>
    </row>
    <row r="6" spans="1:14" ht="21.75" customHeight="1" x14ac:dyDescent="0.25">
      <c r="A6" s="698" t="s">
        <v>158</v>
      </c>
      <c r="B6" s="79" t="s">
        <v>159</v>
      </c>
      <c r="C6" s="306" t="s">
        <v>160</v>
      </c>
      <c r="D6" s="307"/>
      <c r="E6" s="307"/>
      <c r="F6" s="308">
        <v>1</v>
      </c>
      <c r="G6" s="308">
        <v>1</v>
      </c>
      <c r="H6" s="308">
        <v>1</v>
      </c>
      <c r="I6" s="308">
        <v>1</v>
      </c>
      <c r="J6" s="308">
        <v>1</v>
      </c>
      <c r="K6" s="308">
        <v>1</v>
      </c>
      <c r="L6" s="308">
        <v>1</v>
      </c>
      <c r="M6" s="308">
        <v>1</v>
      </c>
      <c r="N6" s="309" t="s">
        <v>1284</v>
      </c>
    </row>
    <row r="7" spans="1:14" ht="26.25" customHeight="1" x14ac:dyDescent="0.25">
      <c r="A7" s="699"/>
      <c r="B7" s="79" t="s">
        <v>159</v>
      </c>
      <c r="C7" s="306" t="s">
        <v>161</v>
      </c>
      <c r="D7" s="307"/>
      <c r="E7" s="308">
        <v>1</v>
      </c>
      <c r="F7" s="308">
        <v>1</v>
      </c>
      <c r="G7" s="308">
        <v>1</v>
      </c>
      <c r="H7" s="308">
        <v>1</v>
      </c>
      <c r="I7" s="308">
        <v>1</v>
      </c>
      <c r="J7" s="308">
        <v>1</v>
      </c>
      <c r="K7" s="308">
        <v>1</v>
      </c>
      <c r="L7" s="308">
        <v>1</v>
      </c>
      <c r="M7" s="308">
        <v>1</v>
      </c>
      <c r="N7" s="309" t="s">
        <v>1284</v>
      </c>
    </row>
    <row r="8" spans="1:14" ht="21" customHeight="1" x14ac:dyDescent="0.25">
      <c r="A8" s="699"/>
      <c r="B8" s="79" t="s">
        <v>162</v>
      </c>
      <c r="C8" s="306" t="s">
        <v>163</v>
      </c>
      <c r="D8" s="307"/>
      <c r="E8" s="308"/>
      <c r="F8" s="307"/>
      <c r="G8" s="308">
        <v>1</v>
      </c>
      <c r="H8" s="308">
        <v>1</v>
      </c>
      <c r="I8" s="308">
        <v>1</v>
      </c>
      <c r="J8" s="308"/>
      <c r="K8" s="308"/>
      <c r="L8" s="308"/>
      <c r="M8" s="308"/>
      <c r="N8" s="310"/>
    </row>
    <row r="9" spans="1:14" ht="24" customHeight="1" x14ac:dyDescent="0.25">
      <c r="A9" s="700"/>
      <c r="B9" s="79" t="s">
        <v>162</v>
      </c>
      <c r="C9" s="306" t="s">
        <v>164</v>
      </c>
      <c r="D9" s="307"/>
      <c r="E9" s="308"/>
      <c r="F9" s="307"/>
      <c r="G9" s="308">
        <v>1</v>
      </c>
      <c r="H9" s="308">
        <v>1</v>
      </c>
      <c r="I9" s="308">
        <v>1</v>
      </c>
      <c r="J9" s="308"/>
      <c r="K9" s="308"/>
      <c r="L9" s="308"/>
      <c r="M9" s="308"/>
      <c r="N9" s="310"/>
    </row>
    <row r="10" spans="1:14" ht="24" customHeight="1" x14ac:dyDescent="0.25">
      <c r="A10" s="701" t="s">
        <v>15</v>
      </c>
      <c r="B10" s="125" t="s">
        <v>159</v>
      </c>
      <c r="C10" s="311" t="s">
        <v>165</v>
      </c>
      <c r="D10" s="312"/>
      <c r="E10" s="133">
        <v>1</v>
      </c>
      <c r="F10" s="133">
        <v>1</v>
      </c>
      <c r="G10" s="133">
        <v>1</v>
      </c>
      <c r="H10" s="133">
        <v>1</v>
      </c>
      <c r="I10" s="133">
        <v>1</v>
      </c>
      <c r="J10" s="133">
        <v>1</v>
      </c>
      <c r="K10" s="133">
        <v>1</v>
      </c>
      <c r="L10" s="133">
        <v>1</v>
      </c>
      <c r="M10" s="133">
        <v>1</v>
      </c>
      <c r="N10" s="313"/>
    </row>
    <row r="11" spans="1:14" ht="27" customHeight="1" x14ac:dyDescent="0.25">
      <c r="A11" s="702"/>
      <c r="B11" s="125" t="s">
        <v>159</v>
      </c>
      <c r="C11" s="311" t="s">
        <v>166</v>
      </c>
      <c r="D11" s="312"/>
      <c r="E11" s="133">
        <v>1</v>
      </c>
      <c r="F11" s="133">
        <v>1</v>
      </c>
      <c r="G11" s="133">
        <v>1</v>
      </c>
      <c r="H11" s="133">
        <v>1</v>
      </c>
      <c r="I11" s="133">
        <v>1</v>
      </c>
      <c r="J11" s="133">
        <v>1</v>
      </c>
      <c r="K11" s="133">
        <v>1</v>
      </c>
      <c r="L11" s="133">
        <v>1</v>
      </c>
      <c r="M11" s="133">
        <v>1</v>
      </c>
      <c r="N11" s="313"/>
    </row>
    <row r="12" spans="1:14" ht="26.25" customHeight="1" x14ac:dyDescent="0.25">
      <c r="A12" s="703"/>
      <c r="B12" s="125" t="s">
        <v>159</v>
      </c>
      <c r="C12" s="311" t="s">
        <v>167</v>
      </c>
      <c r="D12" s="312"/>
      <c r="E12" s="133">
        <v>1</v>
      </c>
      <c r="F12" s="133">
        <v>1</v>
      </c>
      <c r="G12" s="133">
        <v>1</v>
      </c>
      <c r="H12" s="133">
        <v>1</v>
      </c>
      <c r="I12" s="133">
        <v>1</v>
      </c>
      <c r="J12" s="133">
        <v>1</v>
      </c>
      <c r="K12" s="133">
        <v>1</v>
      </c>
      <c r="L12" s="133">
        <v>1</v>
      </c>
      <c r="M12" s="133">
        <v>1</v>
      </c>
      <c r="N12" s="313"/>
    </row>
    <row r="13" spans="1:14" ht="24" customHeight="1" x14ac:dyDescent="0.25">
      <c r="A13" s="314" t="s">
        <v>82</v>
      </c>
      <c r="B13" s="79" t="s">
        <v>159</v>
      </c>
      <c r="C13" s="79" t="s">
        <v>1202</v>
      </c>
      <c r="D13" s="153">
        <v>1</v>
      </c>
      <c r="E13" s="308"/>
      <c r="F13" s="308"/>
      <c r="G13" s="308">
        <v>1</v>
      </c>
      <c r="H13" s="308">
        <v>1</v>
      </c>
      <c r="I13" s="308">
        <v>1</v>
      </c>
      <c r="J13" s="308">
        <v>1</v>
      </c>
      <c r="K13" s="308">
        <v>1</v>
      </c>
      <c r="L13" s="308">
        <v>1</v>
      </c>
      <c r="M13" s="308">
        <v>1</v>
      </c>
      <c r="N13" s="315">
        <v>1</v>
      </c>
    </row>
    <row r="14" spans="1:14" ht="21" customHeight="1" x14ac:dyDescent="0.25">
      <c r="A14" s="698" t="s">
        <v>83</v>
      </c>
      <c r="B14" s="79" t="s">
        <v>159</v>
      </c>
      <c r="C14" s="306" t="s">
        <v>168</v>
      </c>
      <c r="D14" s="307"/>
      <c r="E14" s="308">
        <v>1</v>
      </c>
      <c r="F14" s="308">
        <v>1</v>
      </c>
      <c r="G14" s="308">
        <v>1</v>
      </c>
      <c r="H14" s="308">
        <v>1</v>
      </c>
      <c r="I14" s="308">
        <v>1</v>
      </c>
      <c r="J14" s="308">
        <v>1</v>
      </c>
      <c r="K14" s="308">
        <v>1</v>
      </c>
      <c r="L14" s="308">
        <v>1</v>
      </c>
      <c r="M14" s="307"/>
      <c r="N14" s="309"/>
    </row>
    <row r="15" spans="1:14" s="98" customFormat="1" ht="36.75" customHeight="1" x14ac:dyDescent="0.25">
      <c r="A15" s="699"/>
      <c r="B15" s="79" t="s">
        <v>159</v>
      </c>
      <c r="C15" s="306" t="s">
        <v>169</v>
      </c>
      <c r="D15" s="307"/>
      <c r="E15" s="308">
        <v>1</v>
      </c>
      <c r="F15" s="308">
        <v>1</v>
      </c>
      <c r="G15" s="308">
        <v>1</v>
      </c>
      <c r="H15" s="308">
        <v>1</v>
      </c>
      <c r="I15" s="308">
        <v>1</v>
      </c>
      <c r="J15" s="308">
        <v>1</v>
      </c>
      <c r="K15" s="308">
        <v>1</v>
      </c>
      <c r="L15" s="308">
        <v>1</v>
      </c>
      <c r="M15" s="307"/>
      <c r="N15" s="309"/>
    </row>
    <row r="16" spans="1:14" ht="18.75" customHeight="1" x14ac:dyDescent="0.25">
      <c r="A16" s="699"/>
      <c r="B16" s="79" t="s">
        <v>159</v>
      </c>
      <c r="C16" s="306" t="s">
        <v>170</v>
      </c>
      <c r="D16" s="307"/>
      <c r="E16" s="307"/>
      <c r="F16" s="308">
        <v>1</v>
      </c>
      <c r="G16" s="307"/>
      <c r="H16" s="307"/>
      <c r="I16" s="307"/>
      <c r="J16" s="308">
        <v>1</v>
      </c>
      <c r="K16" s="308">
        <v>1</v>
      </c>
      <c r="L16" s="308">
        <v>1</v>
      </c>
      <c r="M16" s="307"/>
      <c r="N16" s="309"/>
    </row>
    <row r="17" spans="1:14" ht="23.25" customHeight="1" x14ac:dyDescent="0.25">
      <c r="A17" s="699"/>
      <c r="B17" s="125" t="s">
        <v>159</v>
      </c>
      <c r="C17" s="311" t="s">
        <v>171</v>
      </c>
      <c r="D17" s="316"/>
      <c r="E17" s="316"/>
      <c r="F17" s="317">
        <v>1</v>
      </c>
      <c r="G17" s="316"/>
      <c r="H17" s="316"/>
      <c r="I17" s="316"/>
      <c r="J17" s="317">
        <v>1</v>
      </c>
      <c r="K17" s="317">
        <v>1</v>
      </c>
      <c r="L17" s="317">
        <v>1</v>
      </c>
      <c r="M17" s="316"/>
      <c r="N17" s="318"/>
    </row>
    <row r="18" spans="1:14" ht="24.75" customHeight="1" x14ac:dyDescent="0.25">
      <c r="A18" s="699"/>
      <c r="B18" s="79" t="s">
        <v>159</v>
      </c>
      <c r="C18" s="306" t="s">
        <v>172</v>
      </c>
      <c r="D18" s="307"/>
      <c r="E18" s="307"/>
      <c r="F18" s="308">
        <v>1</v>
      </c>
      <c r="G18" s="307"/>
      <c r="H18" s="307"/>
      <c r="I18" s="307"/>
      <c r="J18" s="308">
        <v>1</v>
      </c>
      <c r="K18" s="308">
        <v>1</v>
      </c>
      <c r="L18" s="308">
        <v>1</v>
      </c>
      <c r="M18" s="307"/>
      <c r="N18" s="309"/>
    </row>
    <row r="19" spans="1:14" ht="19.5" customHeight="1" x14ac:dyDescent="0.25">
      <c r="A19" s="699"/>
      <c r="B19" s="79" t="s">
        <v>159</v>
      </c>
      <c r="C19" s="306" t="s">
        <v>170</v>
      </c>
      <c r="D19" s="307"/>
      <c r="E19" s="307"/>
      <c r="F19" s="308">
        <v>1</v>
      </c>
      <c r="G19" s="307"/>
      <c r="H19" s="307"/>
      <c r="I19" s="307"/>
      <c r="J19" s="308">
        <v>1</v>
      </c>
      <c r="K19" s="308">
        <v>1</v>
      </c>
      <c r="L19" s="308">
        <v>1</v>
      </c>
      <c r="M19" s="307"/>
      <c r="N19" s="309"/>
    </row>
    <row r="20" spans="1:14" x14ac:dyDescent="0.25">
      <c r="A20" s="699"/>
      <c r="B20" s="79" t="s">
        <v>159</v>
      </c>
      <c r="C20" s="306" t="s">
        <v>173</v>
      </c>
      <c r="D20" s="307"/>
      <c r="E20" s="307"/>
      <c r="F20" s="308">
        <v>1</v>
      </c>
      <c r="G20" s="307"/>
      <c r="H20" s="307"/>
      <c r="I20" s="307"/>
      <c r="J20" s="308">
        <v>1</v>
      </c>
      <c r="K20" s="308">
        <v>1</v>
      </c>
      <c r="L20" s="308">
        <v>1</v>
      </c>
      <c r="M20" s="307"/>
      <c r="N20" s="309"/>
    </row>
    <row r="21" spans="1:14" ht="24" customHeight="1" x14ac:dyDescent="0.25">
      <c r="A21" s="699"/>
      <c r="B21" s="79" t="s">
        <v>159</v>
      </c>
      <c r="C21" s="306" t="s">
        <v>174</v>
      </c>
      <c r="D21" s="307"/>
      <c r="E21" s="307"/>
      <c r="F21" s="308">
        <v>1</v>
      </c>
      <c r="G21" s="307"/>
      <c r="H21" s="307"/>
      <c r="I21" s="307"/>
      <c r="J21" s="308">
        <v>1</v>
      </c>
      <c r="K21" s="308">
        <v>1</v>
      </c>
      <c r="L21" s="308">
        <v>1</v>
      </c>
      <c r="M21" s="307"/>
      <c r="N21" s="309"/>
    </row>
    <row r="22" spans="1:14" x14ac:dyDescent="0.25">
      <c r="A22" s="699"/>
      <c r="B22" s="79" t="s">
        <v>159</v>
      </c>
      <c r="C22" s="306" t="s">
        <v>175</v>
      </c>
      <c r="D22" s="307"/>
      <c r="E22" s="307"/>
      <c r="F22" s="308">
        <v>1</v>
      </c>
      <c r="G22" s="307"/>
      <c r="H22" s="307"/>
      <c r="I22" s="307"/>
      <c r="J22" s="308">
        <v>1</v>
      </c>
      <c r="K22" s="308">
        <v>1</v>
      </c>
      <c r="L22" s="308">
        <v>1</v>
      </c>
      <c r="M22" s="307"/>
      <c r="N22" s="309"/>
    </row>
    <row r="23" spans="1:14" x14ac:dyDescent="0.25">
      <c r="A23" s="699"/>
      <c r="B23" s="79" t="s">
        <v>159</v>
      </c>
      <c r="C23" s="306" t="s">
        <v>176</v>
      </c>
      <c r="D23" s="307"/>
      <c r="E23" s="307"/>
      <c r="F23" s="308">
        <v>1</v>
      </c>
      <c r="G23" s="307"/>
      <c r="H23" s="307"/>
      <c r="I23" s="307"/>
      <c r="J23" s="308">
        <v>1</v>
      </c>
      <c r="K23" s="308">
        <v>1</v>
      </c>
      <c r="L23" s="308">
        <v>1</v>
      </c>
      <c r="M23" s="307"/>
      <c r="N23" s="309"/>
    </row>
    <row r="24" spans="1:14" x14ac:dyDescent="0.25">
      <c r="A24" s="700"/>
      <c r="B24" s="79" t="s">
        <v>159</v>
      </c>
      <c r="C24" s="306" t="s">
        <v>177</v>
      </c>
      <c r="D24" s="307"/>
      <c r="E24" s="307"/>
      <c r="F24" s="308">
        <v>1</v>
      </c>
      <c r="G24" s="307"/>
      <c r="H24" s="307"/>
      <c r="I24" s="307"/>
      <c r="J24" s="308">
        <v>1</v>
      </c>
      <c r="K24" s="308">
        <v>1</v>
      </c>
      <c r="L24" s="308">
        <v>1</v>
      </c>
      <c r="M24" s="307"/>
      <c r="N24" s="309"/>
    </row>
    <row r="25" spans="1:14" x14ac:dyDescent="0.25">
      <c r="A25" s="715" t="s">
        <v>178</v>
      </c>
      <c r="B25" s="79" t="s">
        <v>159</v>
      </c>
      <c r="C25" s="306" t="s">
        <v>179</v>
      </c>
      <c r="D25" s="307"/>
      <c r="E25" s="308">
        <v>1</v>
      </c>
      <c r="F25" s="308">
        <v>1</v>
      </c>
      <c r="G25" s="308">
        <v>1</v>
      </c>
      <c r="H25" s="308">
        <v>1</v>
      </c>
      <c r="I25" s="308">
        <v>1</v>
      </c>
      <c r="J25" s="308">
        <v>1</v>
      </c>
      <c r="K25" s="308">
        <v>1</v>
      </c>
      <c r="L25" s="308">
        <v>1</v>
      </c>
      <c r="M25" s="308">
        <v>1</v>
      </c>
      <c r="N25" s="309"/>
    </row>
    <row r="26" spans="1:14" x14ac:dyDescent="0.25">
      <c r="A26" s="715"/>
      <c r="B26" s="79" t="s">
        <v>159</v>
      </c>
      <c r="C26" s="306" t="s">
        <v>180</v>
      </c>
      <c r="D26" s="307"/>
      <c r="E26" s="308">
        <v>1</v>
      </c>
      <c r="F26" s="308">
        <v>1</v>
      </c>
      <c r="G26" s="308">
        <v>1</v>
      </c>
      <c r="H26" s="308">
        <v>1</v>
      </c>
      <c r="I26" s="308">
        <v>1</v>
      </c>
      <c r="J26" s="308">
        <v>1</v>
      </c>
      <c r="K26" s="308">
        <v>1</v>
      </c>
      <c r="L26" s="308">
        <v>1</v>
      </c>
      <c r="M26" s="308">
        <v>1</v>
      </c>
      <c r="N26" s="309"/>
    </row>
    <row r="27" spans="1:14" x14ac:dyDescent="0.25">
      <c r="A27" s="698" t="s">
        <v>19</v>
      </c>
      <c r="B27" s="79" t="s">
        <v>159</v>
      </c>
      <c r="C27" s="319" t="s">
        <v>181</v>
      </c>
      <c r="D27" s="153"/>
      <c r="E27" s="308">
        <v>1</v>
      </c>
      <c r="F27" s="308">
        <v>1</v>
      </c>
      <c r="G27" s="308">
        <v>1</v>
      </c>
      <c r="H27" s="308">
        <v>1</v>
      </c>
      <c r="I27" s="308">
        <v>1</v>
      </c>
      <c r="J27" s="308">
        <v>1</v>
      </c>
      <c r="K27" s="308">
        <v>1</v>
      </c>
      <c r="L27" s="308">
        <v>1</v>
      </c>
      <c r="M27" s="308">
        <v>1</v>
      </c>
      <c r="N27" s="315"/>
    </row>
    <row r="28" spans="1:14" ht="31.5" x14ac:dyDescent="0.25">
      <c r="A28" s="699"/>
      <c r="B28" s="79" t="s">
        <v>159</v>
      </c>
      <c r="C28" s="319" t="s">
        <v>182</v>
      </c>
      <c r="D28" s="153"/>
      <c r="E28" s="308">
        <v>1</v>
      </c>
      <c r="F28" s="308">
        <v>1</v>
      </c>
      <c r="G28" s="308">
        <v>1</v>
      </c>
      <c r="H28" s="308">
        <v>1</v>
      </c>
      <c r="I28" s="308">
        <v>1</v>
      </c>
      <c r="J28" s="308">
        <v>1</v>
      </c>
      <c r="K28" s="308">
        <v>1</v>
      </c>
      <c r="L28" s="308">
        <v>1</v>
      </c>
      <c r="M28" s="308">
        <v>1</v>
      </c>
      <c r="N28" s="315"/>
    </row>
    <row r="29" spans="1:14" x14ac:dyDescent="0.25">
      <c r="A29" s="699"/>
      <c r="B29" s="79" t="s">
        <v>159</v>
      </c>
      <c r="C29" s="319" t="s">
        <v>183</v>
      </c>
      <c r="D29" s="153"/>
      <c r="E29" s="308">
        <v>1</v>
      </c>
      <c r="F29" s="308">
        <v>1</v>
      </c>
      <c r="G29" s="308">
        <v>1</v>
      </c>
      <c r="H29" s="308">
        <v>1</v>
      </c>
      <c r="I29" s="308">
        <v>1</v>
      </c>
      <c r="J29" s="308">
        <v>1</v>
      </c>
      <c r="K29" s="308">
        <v>1</v>
      </c>
      <c r="L29" s="308">
        <v>1</v>
      </c>
      <c r="M29" s="308">
        <v>1</v>
      </c>
      <c r="N29" s="315"/>
    </row>
    <row r="30" spans="1:14" x14ac:dyDescent="0.25">
      <c r="A30" s="700"/>
      <c r="B30" s="79" t="s">
        <v>159</v>
      </c>
      <c r="C30" s="320" t="s">
        <v>184</v>
      </c>
      <c r="D30" s="79"/>
      <c r="E30" s="308">
        <v>1</v>
      </c>
      <c r="F30" s="308">
        <v>1</v>
      </c>
      <c r="G30" s="308">
        <v>1</v>
      </c>
      <c r="H30" s="308">
        <v>1</v>
      </c>
      <c r="I30" s="308">
        <v>1</v>
      </c>
      <c r="J30" s="308">
        <v>1</v>
      </c>
      <c r="K30" s="308">
        <v>1</v>
      </c>
      <c r="L30" s="308">
        <v>1</v>
      </c>
      <c r="M30" s="308">
        <v>1</v>
      </c>
      <c r="N30" s="169"/>
    </row>
    <row r="31" spans="1:14" s="98" customFormat="1" x14ac:dyDescent="0.25">
      <c r="A31" s="698" t="s">
        <v>20</v>
      </c>
      <c r="B31" s="79" t="s">
        <v>159</v>
      </c>
      <c r="C31" s="321" t="s">
        <v>185</v>
      </c>
      <c r="D31" s="307"/>
      <c r="E31" s="308">
        <v>1</v>
      </c>
      <c r="F31" s="308">
        <v>1</v>
      </c>
      <c r="G31" s="308">
        <v>1</v>
      </c>
      <c r="H31" s="308">
        <v>1</v>
      </c>
      <c r="I31" s="308">
        <v>1</v>
      </c>
      <c r="J31" s="308">
        <v>1</v>
      </c>
      <c r="K31" s="308">
        <v>1</v>
      </c>
      <c r="L31" s="308">
        <v>1</v>
      </c>
      <c r="M31" s="308">
        <v>1</v>
      </c>
      <c r="N31" s="309"/>
    </row>
    <row r="32" spans="1:14" s="98" customFormat="1" x14ac:dyDescent="0.25">
      <c r="A32" s="699"/>
      <c r="B32" s="79" t="s">
        <v>159</v>
      </c>
      <c r="C32" s="306" t="s">
        <v>186</v>
      </c>
      <c r="D32" s="307"/>
      <c r="E32" s="308">
        <v>1</v>
      </c>
      <c r="F32" s="308">
        <v>1</v>
      </c>
      <c r="G32" s="308">
        <v>1</v>
      </c>
      <c r="H32" s="308">
        <v>1</v>
      </c>
      <c r="I32" s="308">
        <v>1</v>
      </c>
      <c r="J32" s="308">
        <v>1</v>
      </c>
      <c r="K32" s="308">
        <v>1</v>
      </c>
      <c r="L32" s="308">
        <v>1</v>
      </c>
      <c r="M32" s="308">
        <v>1</v>
      </c>
      <c r="N32" s="309"/>
    </row>
    <row r="33" spans="1:14" s="98" customFormat="1" ht="16.5" thickBot="1" x14ac:dyDescent="0.3">
      <c r="A33" s="704"/>
      <c r="B33" s="79" t="s">
        <v>159</v>
      </c>
      <c r="C33" s="306" t="s">
        <v>187</v>
      </c>
      <c r="D33" s="307"/>
      <c r="E33" s="308">
        <v>1</v>
      </c>
      <c r="F33" s="308">
        <v>1</v>
      </c>
      <c r="G33" s="308">
        <v>1</v>
      </c>
      <c r="H33" s="308">
        <v>1</v>
      </c>
      <c r="I33" s="308">
        <v>1</v>
      </c>
      <c r="J33" s="308">
        <v>1</v>
      </c>
      <c r="K33" s="308">
        <v>1</v>
      </c>
      <c r="L33" s="308">
        <v>1</v>
      </c>
      <c r="M33" s="308">
        <v>1</v>
      </c>
      <c r="N33" s="309"/>
    </row>
    <row r="34" spans="1:14" s="98" customFormat="1" ht="30" customHeight="1" thickBot="1" x14ac:dyDescent="0.3">
      <c r="A34" s="10" t="s">
        <v>792</v>
      </c>
      <c r="B34" s="713"/>
      <c r="C34" s="713"/>
      <c r="D34" s="713"/>
      <c r="E34" s="713"/>
      <c r="F34" s="713"/>
      <c r="G34" s="713"/>
      <c r="H34" s="713"/>
      <c r="I34" s="713"/>
      <c r="J34" s="713"/>
      <c r="K34" s="713"/>
      <c r="L34" s="713"/>
      <c r="M34" s="713"/>
      <c r="N34" s="714"/>
    </row>
    <row r="35" spans="1:14" ht="22.15" customHeight="1" x14ac:dyDescent="0.25">
      <c r="A35" s="699" t="s">
        <v>21</v>
      </c>
      <c r="B35" s="322" t="s">
        <v>159</v>
      </c>
      <c r="C35" s="323" t="s">
        <v>188</v>
      </c>
      <c r="D35" s="324" t="s">
        <v>189</v>
      </c>
      <c r="E35" s="325">
        <v>1</v>
      </c>
      <c r="F35" s="325">
        <v>1</v>
      </c>
      <c r="G35" s="325">
        <v>1</v>
      </c>
      <c r="H35" s="325">
        <v>1</v>
      </c>
      <c r="I35" s="325">
        <v>1</v>
      </c>
      <c r="J35" s="325">
        <v>1</v>
      </c>
      <c r="K35" s="325">
        <v>1</v>
      </c>
      <c r="L35" s="325">
        <v>1</v>
      </c>
      <c r="M35" s="325">
        <v>1</v>
      </c>
      <c r="N35" s="326"/>
    </row>
    <row r="36" spans="1:14" ht="39.75" customHeight="1" x14ac:dyDescent="0.25">
      <c r="A36" s="699"/>
      <c r="B36" s="79" t="s">
        <v>159</v>
      </c>
      <c r="C36" s="306" t="s">
        <v>190</v>
      </c>
      <c r="D36" s="307" t="s">
        <v>189</v>
      </c>
      <c r="E36" s="308">
        <v>1</v>
      </c>
      <c r="F36" s="308">
        <v>1</v>
      </c>
      <c r="G36" s="308">
        <v>1</v>
      </c>
      <c r="H36" s="308">
        <v>1</v>
      </c>
      <c r="I36" s="308">
        <v>1</v>
      </c>
      <c r="J36" s="308">
        <v>1</v>
      </c>
      <c r="K36" s="308">
        <v>1</v>
      </c>
      <c r="L36" s="308">
        <v>1</v>
      </c>
      <c r="M36" s="308">
        <v>1</v>
      </c>
      <c r="N36" s="309"/>
    </row>
    <row r="37" spans="1:14" ht="33" customHeight="1" x14ac:dyDescent="0.25">
      <c r="A37" s="699"/>
      <c r="B37" s="79" t="s">
        <v>159</v>
      </c>
      <c r="C37" s="306" t="s">
        <v>191</v>
      </c>
      <c r="D37" s="307"/>
      <c r="E37" s="307"/>
      <c r="F37" s="307"/>
      <c r="G37" s="307"/>
      <c r="H37" s="307"/>
      <c r="I37" s="307"/>
      <c r="J37" s="307"/>
      <c r="K37" s="307"/>
      <c r="L37" s="307"/>
      <c r="M37" s="308">
        <v>1</v>
      </c>
      <c r="N37" s="309"/>
    </row>
    <row r="38" spans="1:14" ht="29.25" customHeight="1" x14ac:dyDescent="0.25">
      <c r="A38" s="699"/>
      <c r="B38" s="79" t="s">
        <v>162</v>
      </c>
      <c r="C38" s="306" t="s">
        <v>192</v>
      </c>
      <c r="D38" s="308">
        <v>1</v>
      </c>
      <c r="E38" s="308"/>
      <c r="F38" s="308"/>
      <c r="G38" s="308"/>
      <c r="H38" s="308"/>
      <c r="I38" s="308"/>
      <c r="J38" s="308"/>
      <c r="K38" s="308"/>
      <c r="L38" s="308"/>
      <c r="M38" s="308"/>
      <c r="N38" s="309"/>
    </row>
    <row r="39" spans="1:14" s="98" customFormat="1" ht="23.25" customHeight="1" x14ac:dyDescent="0.25">
      <c r="A39" s="699"/>
      <c r="B39" s="79" t="s">
        <v>162</v>
      </c>
      <c r="C39" s="306" t="s">
        <v>193</v>
      </c>
      <c r="D39" s="308">
        <v>1</v>
      </c>
      <c r="E39" s="308"/>
      <c r="F39" s="308"/>
      <c r="G39" s="308">
        <v>1</v>
      </c>
      <c r="H39" s="308">
        <v>1</v>
      </c>
      <c r="I39" s="308">
        <v>1</v>
      </c>
      <c r="J39" s="308"/>
      <c r="K39" s="308"/>
      <c r="L39" s="308"/>
      <c r="M39" s="308"/>
      <c r="N39" s="309"/>
    </row>
    <row r="40" spans="1:14" s="98" customFormat="1" ht="23.25" customHeight="1" x14ac:dyDescent="0.25">
      <c r="A40" s="699"/>
      <c r="B40" s="79" t="s">
        <v>162</v>
      </c>
      <c r="C40" s="306" t="s">
        <v>194</v>
      </c>
      <c r="D40" s="308"/>
      <c r="E40" s="308"/>
      <c r="F40" s="308"/>
      <c r="G40" s="308">
        <v>1</v>
      </c>
      <c r="H40" s="308">
        <v>1</v>
      </c>
      <c r="I40" s="308">
        <v>1</v>
      </c>
      <c r="J40" s="308">
        <v>1</v>
      </c>
      <c r="K40" s="308">
        <v>1</v>
      </c>
      <c r="L40" s="308"/>
      <c r="M40" s="308">
        <v>1</v>
      </c>
      <c r="N40" s="309"/>
    </row>
    <row r="41" spans="1:14" s="98" customFormat="1" ht="23.25" customHeight="1" x14ac:dyDescent="0.25">
      <c r="A41" s="699"/>
      <c r="B41" s="79" t="s">
        <v>162</v>
      </c>
      <c r="C41" s="306" t="s">
        <v>195</v>
      </c>
      <c r="D41" s="308"/>
      <c r="E41" s="308"/>
      <c r="F41" s="308">
        <v>1</v>
      </c>
      <c r="G41" s="308"/>
      <c r="H41" s="308"/>
      <c r="I41" s="308"/>
      <c r="J41" s="308"/>
      <c r="K41" s="308"/>
      <c r="L41" s="308"/>
      <c r="M41" s="308"/>
      <c r="N41" s="309"/>
    </row>
    <row r="42" spans="1:14" s="98" customFormat="1" ht="23.25" customHeight="1" x14ac:dyDescent="0.25">
      <c r="A42" s="700"/>
      <c r="B42" s="79" t="s">
        <v>162</v>
      </c>
      <c r="C42" s="306" t="s">
        <v>196</v>
      </c>
      <c r="D42" s="308"/>
      <c r="E42" s="308"/>
      <c r="F42" s="308"/>
      <c r="G42" s="308">
        <v>1</v>
      </c>
      <c r="H42" s="308">
        <v>1</v>
      </c>
      <c r="I42" s="308">
        <v>1</v>
      </c>
      <c r="J42" s="308">
        <v>1</v>
      </c>
      <c r="K42" s="308">
        <v>1</v>
      </c>
      <c r="L42" s="308"/>
      <c r="M42" s="308">
        <v>1</v>
      </c>
      <c r="N42" s="309"/>
    </row>
    <row r="43" spans="1:14" s="98" customFormat="1" ht="23.25" customHeight="1" x14ac:dyDescent="0.25">
      <c r="A43" s="715" t="s">
        <v>23</v>
      </c>
      <c r="B43" s="79" t="s">
        <v>159</v>
      </c>
      <c r="C43" s="306" t="s">
        <v>198</v>
      </c>
      <c r="D43" s="308"/>
      <c r="E43" s="308">
        <v>1</v>
      </c>
      <c r="F43" s="308"/>
      <c r="G43" s="308">
        <v>1</v>
      </c>
      <c r="H43" s="308">
        <v>1</v>
      </c>
      <c r="I43" s="308">
        <v>1</v>
      </c>
      <c r="J43" s="308">
        <v>1</v>
      </c>
      <c r="K43" s="308">
        <v>1</v>
      </c>
      <c r="L43" s="308">
        <v>1</v>
      </c>
      <c r="M43" s="308">
        <v>1</v>
      </c>
      <c r="N43" s="310">
        <v>1</v>
      </c>
    </row>
    <row r="44" spans="1:14" s="98" customFormat="1" ht="42" customHeight="1" x14ac:dyDescent="0.25">
      <c r="A44" s="715"/>
      <c r="B44" s="79" t="s">
        <v>162</v>
      </c>
      <c r="C44" s="306" t="s">
        <v>198</v>
      </c>
      <c r="D44" s="307"/>
      <c r="E44" s="307"/>
      <c r="F44" s="308">
        <v>1</v>
      </c>
      <c r="G44" s="307"/>
      <c r="H44" s="307"/>
      <c r="I44" s="307"/>
      <c r="J44" s="307"/>
      <c r="K44" s="307"/>
      <c r="L44" s="307"/>
      <c r="M44" s="307"/>
      <c r="N44" s="309"/>
    </row>
    <row r="45" spans="1:14" s="98" customFormat="1" ht="23.25" customHeight="1" x14ac:dyDescent="0.25">
      <c r="A45" s="698" t="s">
        <v>24</v>
      </c>
      <c r="B45" s="79" t="s">
        <v>159</v>
      </c>
      <c r="C45" s="306" t="s">
        <v>199</v>
      </c>
      <c r="D45" s="307"/>
      <c r="E45" s="308">
        <v>1</v>
      </c>
      <c r="F45" s="308">
        <v>1</v>
      </c>
      <c r="G45" s="308">
        <v>1</v>
      </c>
      <c r="H45" s="308">
        <v>1</v>
      </c>
      <c r="I45" s="308">
        <v>1</v>
      </c>
      <c r="J45" s="308">
        <v>1</v>
      </c>
      <c r="K45" s="308">
        <v>1</v>
      </c>
      <c r="L45" s="308">
        <v>1</v>
      </c>
      <c r="M45" s="308">
        <v>1</v>
      </c>
      <c r="N45" s="310"/>
    </row>
    <row r="46" spans="1:14" s="98" customFormat="1" ht="23.25" customHeight="1" x14ac:dyDescent="0.25">
      <c r="A46" s="699"/>
      <c r="B46" s="79" t="s">
        <v>159</v>
      </c>
      <c r="C46" s="306" t="s">
        <v>200</v>
      </c>
      <c r="D46" s="307"/>
      <c r="E46" s="308">
        <v>1</v>
      </c>
      <c r="F46" s="308">
        <v>1</v>
      </c>
      <c r="G46" s="308">
        <v>1</v>
      </c>
      <c r="H46" s="308">
        <v>1</v>
      </c>
      <c r="I46" s="308">
        <v>1</v>
      </c>
      <c r="J46" s="308">
        <v>1</v>
      </c>
      <c r="K46" s="308">
        <v>1</v>
      </c>
      <c r="L46" s="308">
        <v>1</v>
      </c>
      <c r="M46" s="308">
        <v>1</v>
      </c>
      <c r="N46" s="310"/>
    </row>
    <row r="47" spans="1:14" s="98" customFormat="1" ht="23.25" customHeight="1" x14ac:dyDescent="0.25">
      <c r="A47" s="699"/>
      <c r="B47" s="79" t="s">
        <v>162</v>
      </c>
      <c r="C47" s="306" t="s">
        <v>675</v>
      </c>
      <c r="D47" s="307"/>
      <c r="E47" s="308"/>
      <c r="F47" s="308">
        <v>1</v>
      </c>
      <c r="G47" s="308"/>
      <c r="H47" s="308"/>
      <c r="I47" s="308"/>
      <c r="J47" s="308"/>
      <c r="K47" s="308"/>
      <c r="L47" s="308"/>
      <c r="M47" s="308"/>
      <c r="N47" s="310"/>
    </row>
    <row r="48" spans="1:14" s="98" customFormat="1" ht="23.25" customHeight="1" x14ac:dyDescent="0.25">
      <c r="A48" s="699"/>
      <c r="B48" s="79" t="s">
        <v>159</v>
      </c>
      <c r="C48" s="306" t="s">
        <v>201</v>
      </c>
      <c r="D48" s="307"/>
      <c r="E48" s="308">
        <v>1</v>
      </c>
      <c r="F48" s="308">
        <v>1</v>
      </c>
      <c r="G48" s="308">
        <v>1</v>
      </c>
      <c r="H48" s="308">
        <v>1</v>
      </c>
      <c r="I48" s="308">
        <v>1</v>
      </c>
      <c r="J48" s="308">
        <v>1</v>
      </c>
      <c r="K48" s="308">
        <v>1</v>
      </c>
      <c r="L48" s="308">
        <v>1</v>
      </c>
      <c r="M48" s="308">
        <v>1</v>
      </c>
      <c r="N48" s="310"/>
    </row>
    <row r="49" spans="1:14" s="98" customFormat="1" ht="23.25" customHeight="1" x14ac:dyDescent="0.25">
      <c r="A49" s="699"/>
      <c r="B49" s="79" t="s">
        <v>159</v>
      </c>
      <c r="C49" s="306" t="s">
        <v>202</v>
      </c>
      <c r="D49" s="307"/>
      <c r="E49" s="308">
        <v>1</v>
      </c>
      <c r="F49" s="308">
        <v>1</v>
      </c>
      <c r="G49" s="308">
        <v>1</v>
      </c>
      <c r="H49" s="308">
        <v>1</v>
      </c>
      <c r="I49" s="308">
        <v>1</v>
      </c>
      <c r="J49" s="308">
        <v>1</v>
      </c>
      <c r="K49" s="308">
        <v>1</v>
      </c>
      <c r="L49" s="308">
        <v>1</v>
      </c>
      <c r="M49" s="308">
        <v>1</v>
      </c>
      <c r="N49" s="310"/>
    </row>
    <row r="50" spans="1:14" s="98" customFormat="1" ht="23.25" customHeight="1" x14ac:dyDescent="0.25">
      <c r="A50" s="699"/>
      <c r="B50" s="79" t="s">
        <v>159</v>
      </c>
      <c r="C50" s="306" t="s">
        <v>203</v>
      </c>
      <c r="D50" s="307"/>
      <c r="E50" s="308">
        <v>1</v>
      </c>
      <c r="F50" s="308">
        <v>1</v>
      </c>
      <c r="G50" s="308">
        <v>1</v>
      </c>
      <c r="H50" s="308">
        <v>1</v>
      </c>
      <c r="I50" s="308">
        <v>1</v>
      </c>
      <c r="J50" s="308">
        <v>1</v>
      </c>
      <c r="K50" s="308">
        <v>1</v>
      </c>
      <c r="L50" s="308">
        <v>1</v>
      </c>
      <c r="M50" s="308">
        <v>1</v>
      </c>
      <c r="N50" s="310"/>
    </row>
    <row r="51" spans="1:14" s="98" customFormat="1" ht="36" customHeight="1" x14ac:dyDescent="0.25">
      <c r="A51" s="699"/>
      <c r="B51" s="79" t="s">
        <v>159</v>
      </c>
      <c r="C51" s="306" t="s">
        <v>204</v>
      </c>
      <c r="D51" s="307"/>
      <c r="E51" s="308">
        <v>1</v>
      </c>
      <c r="F51" s="308">
        <v>1</v>
      </c>
      <c r="G51" s="308">
        <v>1</v>
      </c>
      <c r="H51" s="308">
        <v>1</v>
      </c>
      <c r="I51" s="308">
        <v>1</v>
      </c>
      <c r="J51" s="308">
        <v>1</v>
      </c>
      <c r="K51" s="308">
        <v>1</v>
      </c>
      <c r="L51" s="308">
        <v>1</v>
      </c>
      <c r="M51" s="308">
        <v>1</v>
      </c>
      <c r="N51" s="310"/>
    </row>
    <row r="52" spans="1:14" s="98" customFormat="1" ht="23.25" customHeight="1" x14ac:dyDescent="0.25">
      <c r="A52" s="700"/>
      <c r="B52" s="79" t="s">
        <v>159</v>
      </c>
      <c r="C52" s="306" t="s">
        <v>676</v>
      </c>
      <c r="D52" s="307"/>
      <c r="E52" s="308">
        <v>1</v>
      </c>
      <c r="F52" s="308">
        <v>1</v>
      </c>
      <c r="G52" s="308">
        <v>1</v>
      </c>
      <c r="H52" s="308">
        <v>1</v>
      </c>
      <c r="I52" s="308">
        <v>1</v>
      </c>
      <c r="J52" s="308">
        <v>1</v>
      </c>
      <c r="K52" s="308">
        <v>1</v>
      </c>
      <c r="L52" s="308">
        <v>1</v>
      </c>
      <c r="M52" s="308">
        <v>1</v>
      </c>
      <c r="N52" s="310"/>
    </row>
    <row r="53" spans="1:14" s="98" customFormat="1" ht="23.25" customHeight="1" x14ac:dyDescent="0.25">
      <c r="A53" s="698" t="s">
        <v>25</v>
      </c>
      <c r="B53" s="79" t="s">
        <v>159</v>
      </c>
      <c r="C53" s="306" t="s">
        <v>679</v>
      </c>
      <c r="D53" s="52"/>
      <c r="E53" s="308">
        <v>1</v>
      </c>
      <c r="F53" s="52"/>
      <c r="G53" s="52"/>
      <c r="H53" s="52"/>
      <c r="I53" s="52"/>
      <c r="J53" s="308">
        <v>1</v>
      </c>
      <c r="K53" s="308">
        <v>1</v>
      </c>
      <c r="L53" s="308">
        <v>1</v>
      </c>
      <c r="M53" s="52"/>
      <c r="N53" s="310"/>
    </row>
    <row r="54" spans="1:14" s="98" customFormat="1" ht="23.25" customHeight="1" x14ac:dyDescent="0.25">
      <c r="A54" s="700"/>
      <c r="B54" s="79" t="s">
        <v>283</v>
      </c>
      <c r="C54" s="306" t="s">
        <v>680</v>
      </c>
      <c r="D54" s="52"/>
      <c r="E54" s="308"/>
      <c r="F54" s="61">
        <v>1</v>
      </c>
      <c r="G54" s="52"/>
      <c r="H54" s="52"/>
      <c r="I54" s="52"/>
      <c r="J54" s="308"/>
      <c r="K54" s="308"/>
      <c r="L54" s="308"/>
      <c r="M54" s="52"/>
      <c r="N54" s="310"/>
    </row>
    <row r="55" spans="1:14" s="98" customFormat="1" ht="23.25" customHeight="1" x14ac:dyDescent="0.25">
      <c r="A55" s="715" t="s">
        <v>26</v>
      </c>
      <c r="B55" s="79" t="s">
        <v>159</v>
      </c>
      <c r="C55" s="306" t="s">
        <v>205</v>
      </c>
      <c r="D55" s="308">
        <v>1</v>
      </c>
      <c r="E55" s="308">
        <v>1</v>
      </c>
      <c r="F55" s="308">
        <v>1</v>
      </c>
      <c r="G55" s="308">
        <v>1</v>
      </c>
      <c r="H55" s="308">
        <v>1</v>
      </c>
      <c r="I55" s="308">
        <v>1</v>
      </c>
      <c r="J55" s="308">
        <v>1</v>
      </c>
      <c r="K55" s="308">
        <v>1</v>
      </c>
      <c r="L55" s="308">
        <v>1</v>
      </c>
      <c r="M55" s="308">
        <v>1</v>
      </c>
      <c r="N55" s="309"/>
    </row>
    <row r="56" spans="1:14" s="98" customFormat="1" ht="23.25" customHeight="1" x14ac:dyDescent="0.25">
      <c r="A56" s="715"/>
      <c r="B56" s="79" t="s">
        <v>162</v>
      </c>
      <c r="C56" s="306" t="s">
        <v>682</v>
      </c>
      <c r="D56" s="307"/>
      <c r="E56" s="307"/>
      <c r="F56" s="308">
        <v>1</v>
      </c>
      <c r="G56" s="307"/>
      <c r="H56" s="307"/>
      <c r="I56" s="307"/>
      <c r="J56" s="307"/>
      <c r="K56" s="307"/>
      <c r="L56" s="307"/>
      <c r="M56" s="307"/>
      <c r="N56" s="309"/>
    </row>
    <row r="57" spans="1:14" s="98" customFormat="1" ht="33" customHeight="1" thickBot="1" x14ac:dyDescent="0.3">
      <c r="A57" s="327" t="s">
        <v>27</v>
      </c>
      <c r="B57" s="79" t="s">
        <v>159</v>
      </c>
      <c r="C57" s="306" t="s">
        <v>206</v>
      </c>
      <c r="D57" s="308">
        <v>1</v>
      </c>
      <c r="E57" s="308">
        <v>1</v>
      </c>
      <c r="F57" s="308">
        <v>1</v>
      </c>
      <c r="G57" s="308">
        <v>1</v>
      </c>
      <c r="H57" s="308">
        <v>1</v>
      </c>
      <c r="I57" s="308">
        <v>1</v>
      </c>
      <c r="J57" s="308">
        <v>1</v>
      </c>
      <c r="K57" s="308">
        <v>1</v>
      </c>
      <c r="L57" s="308">
        <v>1</v>
      </c>
      <c r="M57" s="308">
        <v>1</v>
      </c>
      <c r="N57" s="309"/>
    </row>
    <row r="58" spans="1:14" s="98" customFormat="1" ht="33" customHeight="1" thickBot="1" x14ac:dyDescent="0.3">
      <c r="A58" s="10" t="s">
        <v>796</v>
      </c>
      <c r="B58" s="713"/>
      <c r="C58" s="713"/>
      <c r="D58" s="713"/>
      <c r="E58" s="713"/>
      <c r="F58" s="713"/>
      <c r="G58" s="713"/>
      <c r="H58" s="713"/>
      <c r="I58" s="713"/>
      <c r="J58" s="713"/>
      <c r="K58" s="713"/>
      <c r="L58" s="713"/>
      <c r="M58" s="713"/>
      <c r="N58" s="714"/>
    </row>
    <row r="59" spans="1:14" s="98" customFormat="1" ht="23.25" customHeight="1" x14ac:dyDescent="0.25">
      <c r="A59" s="699" t="s">
        <v>28</v>
      </c>
      <c r="B59" s="322" t="s">
        <v>159</v>
      </c>
      <c r="C59" s="323" t="s">
        <v>207</v>
      </c>
      <c r="D59" s="328"/>
      <c r="E59" s="329">
        <v>1</v>
      </c>
      <c r="F59" s="328"/>
      <c r="G59" s="329">
        <v>1</v>
      </c>
      <c r="H59" s="329">
        <v>1</v>
      </c>
      <c r="I59" s="329">
        <v>1</v>
      </c>
      <c r="J59" s="329">
        <v>1</v>
      </c>
      <c r="K59" s="329">
        <v>1</v>
      </c>
      <c r="L59" s="329">
        <v>1</v>
      </c>
      <c r="M59" s="329">
        <v>1</v>
      </c>
      <c r="N59" s="330" t="s">
        <v>208</v>
      </c>
    </row>
    <row r="60" spans="1:14" s="98" customFormat="1" ht="27.75" customHeight="1" x14ac:dyDescent="0.25">
      <c r="A60" s="699"/>
      <c r="B60" s="79" t="s">
        <v>159</v>
      </c>
      <c r="C60" s="306" t="s">
        <v>209</v>
      </c>
      <c r="D60" s="51"/>
      <c r="E60" s="56">
        <v>1</v>
      </c>
      <c r="F60" s="51"/>
      <c r="G60" s="56">
        <v>1</v>
      </c>
      <c r="H60" s="56">
        <v>1</v>
      </c>
      <c r="I60" s="56">
        <v>1</v>
      </c>
      <c r="J60" s="56">
        <v>1</v>
      </c>
      <c r="K60" s="56">
        <v>1</v>
      </c>
      <c r="L60" s="56">
        <v>1</v>
      </c>
      <c r="M60" s="56">
        <v>1</v>
      </c>
      <c r="N60" s="55" t="s">
        <v>208</v>
      </c>
    </row>
    <row r="61" spans="1:14" s="98" customFormat="1" ht="30.75" customHeight="1" x14ac:dyDescent="0.25">
      <c r="A61" s="699"/>
      <c r="B61" s="164" t="s">
        <v>159</v>
      </c>
      <c r="C61" s="331" t="s">
        <v>210</v>
      </c>
      <c r="D61" s="332"/>
      <c r="E61" s="56">
        <v>1</v>
      </c>
      <c r="F61" s="51"/>
      <c r="G61" s="56">
        <v>1</v>
      </c>
      <c r="H61" s="56">
        <v>1</v>
      </c>
      <c r="I61" s="56">
        <v>1</v>
      </c>
      <c r="J61" s="56">
        <v>1</v>
      </c>
      <c r="K61" s="56">
        <v>1</v>
      </c>
      <c r="L61" s="56">
        <v>1</v>
      </c>
      <c r="M61" s="56">
        <v>1</v>
      </c>
      <c r="N61" s="55" t="s">
        <v>208</v>
      </c>
    </row>
    <row r="62" spans="1:14" ht="39" customHeight="1" x14ac:dyDescent="0.25">
      <c r="A62" s="700"/>
      <c r="B62" s="164" t="s">
        <v>162</v>
      </c>
      <c r="C62" s="331" t="s">
        <v>1138</v>
      </c>
      <c r="D62" s="332">
        <v>0</v>
      </c>
      <c r="E62" s="56">
        <v>0</v>
      </c>
      <c r="F62" s="51">
        <v>1</v>
      </c>
      <c r="G62" s="56">
        <v>0</v>
      </c>
      <c r="H62" s="56">
        <v>0</v>
      </c>
      <c r="I62" s="56">
        <v>0</v>
      </c>
      <c r="J62" s="56">
        <v>0</v>
      </c>
      <c r="K62" s="56">
        <v>0</v>
      </c>
      <c r="L62" s="56">
        <v>0</v>
      </c>
      <c r="M62" s="56">
        <v>0</v>
      </c>
      <c r="N62" s="55"/>
    </row>
    <row r="63" spans="1:14" s="98" customFormat="1" ht="30" customHeight="1" x14ac:dyDescent="0.25">
      <c r="A63" s="698" t="s">
        <v>29</v>
      </c>
      <c r="B63" s="79" t="s">
        <v>159</v>
      </c>
      <c r="C63" s="333" t="s">
        <v>211</v>
      </c>
      <c r="D63" s="307"/>
      <c r="E63" s="56">
        <v>1</v>
      </c>
      <c r="F63" s="56">
        <v>1</v>
      </c>
      <c r="G63" s="56">
        <v>1</v>
      </c>
      <c r="H63" s="56">
        <v>1</v>
      </c>
      <c r="I63" s="56">
        <v>1</v>
      </c>
      <c r="J63" s="56">
        <v>1</v>
      </c>
      <c r="K63" s="56">
        <v>1</v>
      </c>
      <c r="L63" s="56">
        <v>1</v>
      </c>
      <c r="M63" s="307"/>
      <c r="N63" s="309"/>
    </row>
    <row r="64" spans="1:14" s="98" customFormat="1" ht="30" customHeight="1" x14ac:dyDescent="0.25">
      <c r="A64" s="699"/>
      <c r="B64" s="79" t="s">
        <v>162</v>
      </c>
      <c r="C64" s="333" t="s">
        <v>212</v>
      </c>
      <c r="D64" s="307"/>
      <c r="E64" s="307"/>
      <c r="F64" s="308">
        <v>1</v>
      </c>
      <c r="G64" s="307"/>
      <c r="H64" s="307"/>
      <c r="I64" s="307"/>
      <c r="J64" s="307"/>
      <c r="K64" s="307"/>
      <c r="L64" s="307"/>
      <c r="M64" s="307"/>
      <c r="N64" s="309"/>
    </row>
    <row r="65" spans="1:14" s="98" customFormat="1" ht="30" customHeight="1" x14ac:dyDescent="0.25">
      <c r="A65" s="699"/>
      <c r="B65" s="79" t="s">
        <v>162</v>
      </c>
      <c r="C65" s="333" t="s">
        <v>213</v>
      </c>
      <c r="D65" s="307"/>
      <c r="E65" s="307"/>
      <c r="F65" s="308">
        <v>1</v>
      </c>
      <c r="G65" s="307"/>
      <c r="H65" s="307"/>
      <c r="I65" s="307"/>
      <c r="J65" s="307"/>
      <c r="K65" s="307"/>
      <c r="L65" s="307"/>
      <c r="M65" s="307"/>
      <c r="N65" s="309"/>
    </row>
    <row r="66" spans="1:14" s="98" customFormat="1" ht="30" customHeight="1" x14ac:dyDescent="0.25">
      <c r="A66" s="700"/>
      <c r="B66" s="79" t="s">
        <v>159</v>
      </c>
      <c r="C66" s="333" t="s">
        <v>214</v>
      </c>
      <c r="D66" s="334"/>
      <c r="E66" s="56">
        <v>1</v>
      </c>
      <c r="F66" s="56">
        <v>1</v>
      </c>
      <c r="G66" s="56">
        <v>1</v>
      </c>
      <c r="H66" s="56">
        <v>1</v>
      </c>
      <c r="I66" s="56">
        <v>1</v>
      </c>
      <c r="J66" s="56">
        <v>1</v>
      </c>
      <c r="K66" s="56">
        <v>1</v>
      </c>
      <c r="L66" s="56">
        <v>1</v>
      </c>
      <c r="M66" s="334"/>
      <c r="N66" s="335"/>
    </row>
    <row r="67" spans="1:14" s="98" customFormat="1" ht="40.5" customHeight="1" x14ac:dyDescent="0.25">
      <c r="A67" s="327" t="s">
        <v>30</v>
      </c>
      <c r="B67" s="79" t="s">
        <v>159</v>
      </c>
      <c r="C67" s="333" t="s">
        <v>689</v>
      </c>
      <c r="D67" s="56"/>
      <c r="E67" s="56">
        <v>1</v>
      </c>
      <c r="F67" s="56">
        <v>1</v>
      </c>
      <c r="G67" s="56">
        <v>1</v>
      </c>
      <c r="H67" s="56">
        <v>1</v>
      </c>
      <c r="I67" s="56">
        <v>1</v>
      </c>
      <c r="J67" s="56">
        <v>1</v>
      </c>
      <c r="K67" s="56">
        <v>1</v>
      </c>
      <c r="L67" s="56">
        <v>1</v>
      </c>
      <c r="M67" s="56">
        <v>1</v>
      </c>
      <c r="N67" s="335"/>
    </row>
    <row r="68" spans="1:14" s="98" customFormat="1" ht="48" customHeight="1" x14ac:dyDescent="0.25">
      <c r="A68" s="327" t="s">
        <v>84</v>
      </c>
      <c r="B68" s="79" t="s">
        <v>159</v>
      </c>
      <c r="C68" s="306" t="s">
        <v>215</v>
      </c>
      <c r="D68" s="51"/>
      <c r="E68" s="56">
        <v>1</v>
      </c>
      <c r="F68" s="56">
        <v>1</v>
      </c>
      <c r="G68" s="56">
        <v>1</v>
      </c>
      <c r="H68" s="56">
        <v>1</v>
      </c>
      <c r="I68" s="56">
        <v>1</v>
      </c>
      <c r="J68" s="56">
        <v>1</v>
      </c>
      <c r="K68" s="56">
        <v>1</v>
      </c>
      <c r="L68" s="56">
        <v>1</v>
      </c>
      <c r="M68" s="56">
        <v>1</v>
      </c>
      <c r="N68" s="309"/>
    </row>
    <row r="69" spans="1:14" s="98" customFormat="1" ht="34.5" customHeight="1" x14ac:dyDescent="0.25">
      <c r="A69" s="327" t="s">
        <v>33</v>
      </c>
      <c r="B69" s="79" t="s">
        <v>159</v>
      </c>
      <c r="C69" s="306" t="s">
        <v>1242</v>
      </c>
      <c r="D69" s="56">
        <v>0</v>
      </c>
      <c r="E69" s="51">
        <v>1</v>
      </c>
      <c r="F69" s="51">
        <v>1</v>
      </c>
      <c r="G69" s="51">
        <v>1</v>
      </c>
      <c r="H69" s="51">
        <v>1</v>
      </c>
      <c r="I69" s="51">
        <v>1</v>
      </c>
      <c r="J69" s="51">
        <v>1</v>
      </c>
      <c r="K69" s="51">
        <v>1</v>
      </c>
      <c r="L69" s="51">
        <v>1</v>
      </c>
      <c r="M69" s="51">
        <v>1</v>
      </c>
      <c r="N69" s="309">
        <v>0</v>
      </c>
    </row>
    <row r="70" spans="1:14" ht="36" customHeight="1" x14ac:dyDescent="0.25">
      <c r="A70" s="336" t="s">
        <v>35</v>
      </c>
      <c r="B70" s="125" t="s">
        <v>159</v>
      </c>
      <c r="C70" s="337" t="s">
        <v>217</v>
      </c>
      <c r="D70" s="133"/>
      <c r="E70" s="133">
        <v>1</v>
      </c>
      <c r="F70" s="133">
        <v>1</v>
      </c>
      <c r="G70" s="133">
        <v>1</v>
      </c>
      <c r="H70" s="133">
        <v>1</v>
      </c>
      <c r="I70" s="133">
        <v>1</v>
      </c>
      <c r="J70" s="133">
        <v>1</v>
      </c>
      <c r="K70" s="133">
        <v>1</v>
      </c>
      <c r="L70" s="133">
        <v>1</v>
      </c>
      <c r="M70" s="133">
        <v>1</v>
      </c>
      <c r="N70" s="338" t="s">
        <v>1283</v>
      </c>
    </row>
    <row r="71" spans="1:14" ht="34.5" customHeight="1" thickBot="1" x14ac:dyDescent="0.3">
      <c r="A71" s="327" t="s">
        <v>37</v>
      </c>
      <c r="B71" s="227" t="s">
        <v>159</v>
      </c>
      <c r="C71" s="339" t="s">
        <v>220</v>
      </c>
      <c r="D71" s="340" t="s">
        <v>189</v>
      </c>
      <c r="E71" s="341">
        <v>1</v>
      </c>
      <c r="F71" s="341">
        <v>1</v>
      </c>
      <c r="G71" s="56">
        <v>1</v>
      </c>
      <c r="H71" s="56">
        <v>1</v>
      </c>
      <c r="I71" s="56">
        <v>1</v>
      </c>
      <c r="J71" s="56">
        <v>1</v>
      </c>
      <c r="K71" s="56">
        <v>1</v>
      </c>
      <c r="L71" s="56">
        <v>1</v>
      </c>
      <c r="M71" s="56">
        <v>1</v>
      </c>
      <c r="N71" s="309" t="s">
        <v>189</v>
      </c>
    </row>
    <row r="72" spans="1:14" ht="34.5" customHeight="1" thickBot="1" x14ac:dyDescent="0.3">
      <c r="A72" s="10" t="s">
        <v>797</v>
      </c>
      <c r="B72" s="707"/>
      <c r="C72" s="708"/>
      <c r="D72" s="708"/>
      <c r="E72" s="708"/>
      <c r="F72" s="708"/>
      <c r="G72" s="708"/>
      <c r="H72" s="708"/>
      <c r="I72" s="708"/>
      <c r="J72" s="708"/>
      <c r="K72" s="708"/>
      <c r="L72" s="708"/>
      <c r="M72" s="708"/>
      <c r="N72" s="709"/>
    </row>
    <row r="73" spans="1:14" ht="34.5" customHeight="1" x14ac:dyDescent="0.25">
      <c r="A73" s="342" t="s">
        <v>40</v>
      </c>
      <c r="B73" s="322" t="s">
        <v>159</v>
      </c>
      <c r="C73" s="339" t="s">
        <v>223</v>
      </c>
      <c r="D73" s="329">
        <v>1</v>
      </c>
      <c r="E73" s="329">
        <v>1</v>
      </c>
      <c r="F73" s="329">
        <v>1</v>
      </c>
      <c r="G73" s="329">
        <v>1</v>
      </c>
      <c r="H73" s="329">
        <v>1</v>
      </c>
      <c r="I73" s="329">
        <v>1</v>
      </c>
      <c r="J73" s="329">
        <v>1</v>
      </c>
      <c r="K73" s="329">
        <v>1</v>
      </c>
      <c r="L73" s="329">
        <v>1</v>
      </c>
      <c r="M73" s="329">
        <v>1</v>
      </c>
      <c r="N73" s="343">
        <v>1</v>
      </c>
    </row>
    <row r="74" spans="1:14" ht="34.5" customHeight="1" x14ac:dyDescent="0.25">
      <c r="A74" s="698" t="s">
        <v>41</v>
      </c>
      <c r="B74" s="79" t="s">
        <v>159</v>
      </c>
      <c r="C74" s="306" t="s">
        <v>224</v>
      </c>
      <c r="D74" s="56">
        <v>1</v>
      </c>
      <c r="E74" s="56">
        <v>1</v>
      </c>
      <c r="F74" s="51"/>
      <c r="G74" s="56">
        <v>1</v>
      </c>
      <c r="H74" s="56">
        <v>1</v>
      </c>
      <c r="I74" s="56">
        <v>1</v>
      </c>
      <c r="J74" s="56">
        <v>1</v>
      </c>
      <c r="K74" s="56">
        <v>1</v>
      </c>
      <c r="L74" s="56">
        <v>1</v>
      </c>
      <c r="M74" s="56">
        <v>1</v>
      </c>
      <c r="N74" s="344">
        <v>1</v>
      </c>
    </row>
    <row r="75" spans="1:14" ht="38.25" customHeight="1" x14ac:dyDescent="0.25">
      <c r="A75" s="700"/>
      <c r="B75" s="79" t="s">
        <v>162</v>
      </c>
      <c r="C75" s="311" t="s">
        <v>225</v>
      </c>
      <c r="D75" s="132"/>
      <c r="E75" s="132"/>
      <c r="F75" s="133">
        <v>1</v>
      </c>
      <c r="G75" s="132"/>
      <c r="H75" s="132"/>
      <c r="I75" s="132"/>
      <c r="J75" s="132"/>
      <c r="K75" s="132"/>
      <c r="L75" s="132"/>
      <c r="M75" s="132"/>
      <c r="N75" s="134"/>
    </row>
    <row r="76" spans="1:14" s="98" customFormat="1" ht="39" customHeight="1" x14ac:dyDescent="0.25">
      <c r="A76" s="698" t="s">
        <v>39</v>
      </c>
      <c r="B76" s="79" t="s">
        <v>159</v>
      </c>
      <c r="C76" s="306" t="s">
        <v>226</v>
      </c>
      <c r="D76" s="51"/>
      <c r="E76" s="56">
        <v>1</v>
      </c>
      <c r="F76" s="56"/>
      <c r="G76" s="56">
        <v>1</v>
      </c>
      <c r="H76" s="56">
        <v>1</v>
      </c>
      <c r="I76" s="56">
        <v>1</v>
      </c>
      <c r="J76" s="56">
        <v>1</v>
      </c>
      <c r="K76" s="56">
        <v>1</v>
      </c>
      <c r="L76" s="56">
        <v>1</v>
      </c>
      <c r="M76" s="56">
        <v>1</v>
      </c>
      <c r="N76" s="344">
        <v>1</v>
      </c>
    </row>
    <row r="77" spans="1:14" s="98" customFormat="1" ht="51" customHeight="1" x14ac:dyDescent="0.25">
      <c r="A77" s="699"/>
      <c r="B77" s="79" t="s">
        <v>159</v>
      </c>
      <c r="C77" s="306" t="s">
        <v>227</v>
      </c>
      <c r="D77" s="56">
        <v>1</v>
      </c>
      <c r="E77" s="56">
        <v>1</v>
      </c>
      <c r="F77" s="56"/>
      <c r="G77" s="56">
        <v>1</v>
      </c>
      <c r="H77" s="56">
        <v>1</v>
      </c>
      <c r="I77" s="56">
        <v>1</v>
      </c>
      <c r="J77" s="56">
        <v>1</v>
      </c>
      <c r="K77" s="56">
        <v>1</v>
      </c>
      <c r="L77" s="56">
        <v>1</v>
      </c>
      <c r="M77" s="56">
        <v>1</v>
      </c>
      <c r="N77" s="344">
        <v>1</v>
      </c>
    </row>
    <row r="78" spans="1:14" s="98" customFormat="1" ht="40.5" customHeight="1" x14ac:dyDescent="0.25">
      <c r="A78" s="699"/>
      <c r="B78" s="79" t="s">
        <v>159</v>
      </c>
      <c r="C78" s="306" t="s">
        <v>1123</v>
      </c>
      <c r="D78" s="56">
        <v>1</v>
      </c>
      <c r="E78" s="56">
        <v>1</v>
      </c>
      <c r="F78" s="56">
        <v>1</v>
      </c>
      <c r="G78" s="56">
        <v>1</v>
      </c>
      <c r="H78" s="56">
        <v>1</v>
      </c>
      <c r="I78" s="56">
        <v>1</v>
      </c>
      <c r="J78" s="56">
        <v>1</v>
      </c>
      <c r="K78" s="56">
        <v>1</v>
      </c>
      <c r="L78" s="56">
        <v>1</v>
      </c>
      <c r="M78" s="56">
        <v>1</v>
      </c>
      <c r="N78" s="344">
        <v>1</v>
      </c>
    </row>
    <row r="79" spans="1:14" s="98" customFormat="1" ht="27.75" customHeight="1" x14ac:dyDescent="0.25">
      <c r="A79" s="698" t="s">
        <v>42</v>
      </c>
      <c r="B79" s="79" t="s">
        <v>159</v>
      </c>
      <c r="C79" s="306" t="s">
        <v>228</v>
      </c>
      <c r="D79" s="56">
        <v>1</v>
      </c>
      <c r="E79" s="56">
        <v>1</v>
      </c>
      <c r="F79" s="51">
        <v>0</v>
      </c>
      <c r="G79" s="56">
        <v>1</v>
      </c>
      <c r="H79" s="56">
        <v>1</v>
      </c>
      <c r="I79" s="56">
        <v>1</v>
      </c>
      <c r="J79" s="56">
        <v>1</v>
      </c>
      <c r="K79" s="56">
        <v>1</v>
      </c>
      <c r="L79" s="56">
        <v>1</v>
      </c>
      <c r="M79" s="56">
        <v>1</v>
      </c>
      <c r="N79" s="344">
        <v>1</v>
      </c>
    </row>
    <row r="80" spans="1:14" s="98" customFormat="1" ht="21" customHeight="1" x14ac:dyDescent="0.25">
      <c r="A80" s="700"/>
      <c r="B80" s="79" t="s">
        <v>162</v>
      </c>
      <c r="C80" s="339" t="s">
        <v>713</v>
      </c>
      <c r="D80" s="132">
        <v>0</v>
      </c>
      <c r="E80" s="132">
        <v>0</v>
      </c>
      <c r="F80" s="133">
        <v>1</v>
      </c>
      <c r="G80" s="132">
        <v>0</v>
      </c>
      <c r="H80" s="132">
        <v>0</v>
      </c>
      <c r="I80" s="132">
        <v>0</v>
      </c>
      <c r="J80" s="132">
        <v>0</v>
      </c>
      <c r="K80" s="132">
        <v>0</v>
      </c>
      <c r="L80" s="132">
        <v>0</v>
      </c>
      <c r="M80" s="132">
        <v>0</v>
      </c>
      <c r="N80" s="134">
        <v>0</v>
      </c>
    </row>
    <row r="81" spans="1:14" s="98" customFormat="1" ht="30.75" customHeight="1" x14ac:dyDescent="0.25">
      <c r="A81" s="698" t="s">
        <v>43</v>
      </c>
      <c r="B81" s="79" t="s">
        <v>159</v>
      </c>
      <c r="C81" s="306" t="s">
        <v>229</v>
      </c>
      <c r="D81" s="56">
        <v>1</v>
      </c>
      <c r="E81" s="56">
        <v>1</v>
      </c>
      <c r="F81" s="51"/>
      <c r="G81" s="56">
        <v>1</v>
      </c>
      <c r="H81" s="56">
        <v>1</v>
      </c>
      <c r="I81" s="56">
        <v>1</v>
      </c>
      <c r="J81" s="56">
        <v>1</v>
      </c>
      <c r="K81" s="56">
        <v>1</v>
      </c>
      <c r="L81" s="56">
        <v>1</v>
      </c>
      <c r="M81" s="56">
        <v>1</v>
      </c>
      <c r="N81" s="344">
        <v>1</v>
      </c>
    </row>
    <row r="82" spans="1:14" ht="25.5" customHeight="1" thickBot="1" x14ac:dyDescent="0.3">
      <c r="A82" s="704"/>
      <c r="B82" s="79" t="s">
        <v>162</v>
      </c>
      <c r="C82" s="311" t="s">
        <v>230</v>
      </c>
      <c r="D82" s="132">
        <v>0</v>
      </c>
      <c r="E82" s="132">
        <v>0</v>
      </c>
      <c r="F82" s="133">
        <v>1</v>
      </c>
      <c r="G82" s="132">
        <v>0</v>
      </c>
      <c r="H82" s="132">
        <v>0</v>
      </c>
      <c r="I82" s="132">
        <v>0</v>
      </c>
      <c r="J82" s="132">
        <v>0</v>
      </c>
      <c r="K82" s="132">
        <v>0</v>
      </c>
      <c r="L82" s="132">
        <v>0</v>
      </c>
      <c r="M82" s="132">
        <v>0</v>
      </c>
      <c r="N82" s="134">
        <v>0</v>
      </c>
    </row>
    <row r="83" spans="1:14" ht="45" customHeight="1" thickBot="1" x14ac:dyDescent="0.3">
      <c r="A83" s="10" t="s">
        <v>798</v>
      </c>
      <c r="B83" s="713"/>
      <c r="C83" s="713"/>
      <c r="D83" s="713"/>
      <c r="E83" s="713"/>
      <c r="F83" s="713"/>
      <c r="G83" s="713"/>
      <c r="H83" s="713"/>
      <c r="I83" s="713"/>
      <c r="J83" s="713"/>
      <c r="K83" s="713"/>
      <c r="L83" s="713"/>
      <c r="M83" s="713"/>
      <c r="N83" s="714"/>
    </row>
    <row r="84" spans="1:14" s="98" customFormat="1" ht="53.25" customHeight="1" x14ac:dyDescent="0.25">
      <c r="A84" s="699" t="s">
        <v>44</v>
      </c>
      <c r="B84" s="322" t="s">
        <v>159</v>
      </c>
      <c r="C84" s="323" t="s">
        <v>231</v>
      </c>
      <c r="D84" s="324"/>
      <c r="E84" s="325">
        <v>1</v>
      </c>
      <c r="F84" s="325">
        <v>1</v>
      </c>
      <c r="G84" s="325">
        <v>1</v>
      </c>
      <c r="H84" s="325">
        <v>1</v>
      </c>
      <c r="I84" s="325">
        <v>1</v>
      </c>
      <c r="J84" s="325">
        <v>1</v>
      </c>
      <c r="K84" s="325">
        <v>1</v>
      </c>
      <c r="L84" s="325">
        <v>1</v>
      </c>
      <c r="M84" s="324"/>
      <c r="N84" s="326"/>
    </row>
    <row r="85" spans="1:14" s="98" customFormat="1" ht="39" customHeight="1" x14ac:dyDescent="0.25">
      <c r="A85" s="700"/>
      <c r="B85" s="79" t="s">
        <v>159</v>
      </c>
      <c r="C85" s="306" t="s">
        <v>232</v>
      </c>
      <c r="D85" s="307"/>
      <c r="E85" s="308">
        <v>1</v>
      </c>
      <c r="F85" s="307"/>
      <c r="G85" s="308">
        <v>1</v>
      </c>
      <c r="H85" s="308">
        <v>1</v>
      </c>
      <c r="I85" s="308">
        <v>1</v>
      </c>
      <c r="J85" s="308">
        <v>1</v>
      </c>
      <c r="K85" s="308">
        <v>1</v>
      </c>
      <c r="L85" s="308">
        <v>1</v>
      </c>
      <c r="M85" s="307"/>
      <c r="N85" s="309"/>
    </row>
    <row r="86" spans="1:14" ht="42.75" customHeight="1" x14ac:dyDescent="0.25">
      <c r="A86" s="698" t="s">
        <v>45</v>
      </c>
      <c r="B86" s="79" t="s">
        <v>159</v>
      </c>
      <c r="C86" s="306" t="s">
        <v>233</v>
      </c>
      <c r="D86" s="308">
        <v>1</v>
      </c>
      <c r="E86" s="308">
        <v>1</v>
      </c>
      <c r="F86" s="307"/>
      <c r="G86" s="308">
        <v>1</v>
      </c>
      <c r="H86" s="308">
        <v>1</v>
      </c>
      <c r="I86" s="308">
        <v>1</v>
      </c>
      <c r="J86" s="308">
        <v>1</v>
      </c>
      <c r="K86" s="308">
        <v>1</v>
      </c>
      <c r="L86" s="308">
        <v>1</v>
      </c>
      <c r="M86" s="307"/>
      <c r="N86" s="309"/>
    </row>
    <row r="87" spans="1:14" s="98" customFormat="1" ht="36" customHeight="1" x14ac:dyDescent="0.25">
      <c r="A87" s="700"/>
      <c r="B87" s="79" t="s">
        <v>162</v>
      </c>
      <c r="C87" s="306" t="s">
        <v>1102</v>
      </c>
      <c r="D87" s="308">
        <v>0</v>
      </c>
      <c r="E87" s="308">
        <v>0</v>
      </c>
      <c r="F87" s="307">
        <v>1</v>
      </c>
      <c r="G87" s="308">
        <v>0</v>
      </c>
      <c r="H87" s="308">
        <v>0</v>
      </c>
      <c r="I87" s="308">
        <v>0</v>
      </c>
      <c r="J87" s="308">
        <v>0</v>
      </c>
      <c r="K87" s="308">
        <v>0</v>
      </c>
      <c r="L87" s="308">
        <v>0</v>
      </c>
      <c r="M87" s="307">
        <v>0</v>
      </c>
      <c r="N87" s="309">
        <v>0</v>
      </c>
    </row>
    <row r="88" spans="1:14" s="98" customFormat="1" ht="39" customHeight="1" x14ac:dyDescent="0.25">
      <c r="A88" s="698" t="s">
        <v>46</v>
      </c>
      <c r="B88" s="79" t="s">
        <v>159</v>
      </c>
      <c r="C88" s="306" t="s">
        <v>234</v>
      </c>
      <c r="D88" s="307"/>
      <c r="E88" s="307"/>
      <c r="F88" s="308"/>
      <c r="G88" s="308">
        <v>1</v>
      </c>
      <c r="H88" s="308">
        <v>1</v>
      </c>
      <c r="I88" s="308">
        <v>1</v>
      </c>
      <c r="J88" s="308">
        <v>1</v>
      </c>
      <c r="K88" s="308">
        <v>1</v>
      </c>
      <c r="L88" s="308">
        <v>1</v>
      </c>
      <c r="M88" s="308">
        <v>1</v>
      </c>
      <c r="N88" s="309"/>
    </row>
    <row r="89" spans="1:14" ht="25.5" customHeight="1" x14ac:dyDescent="0.25">
      <c r="A89" s="699"/>
      <c r="B89" s="79" t="s">
        <v>159</v>
      </c>
      <c r="C89" s="306" t="s">
        <v>235</v>
      </c>
      <c r="D89" s="307"/>
      <c r="E89" s="308">
        <v>1</v>
      </c>
      <c r="F89" s="308">
        <v>1</v>
      </c>
      <c r="G89" s="308">
        <v>1</v>
      </c>
      <c r="H89" s="308">
        <v>1</v>
      </c>
      <c r="I89" s="308">
        <v>1</v>
      </c>
      <c r="J89" s="308">
        <v>1</v>
      </c>
      <c r="K89" s="308">
        <v>1</v>
      </c>
      <c r="L89" s="308">
        <v>1</v>
      </c>
      <c r="M89" s="308">
        <v>1</v>
      </c>
      <c r="N89" s="310">
        <v>1</v>
      </c>
    </row>
    <row r="90" spans="1:14" s="98" customFormat="1" ht="25.5" customHeight="1" x14ac:dyDescent="0.25">
      <c r="A90" s="700"/>
      <c r="B90" s="79" t="s">
        <v>159</v>
      </c>
      <c r="C90" s="306" t="s">
        <v>236</v>
      </c>
      <c r="D90" s="307"/>
      <c r="E90" s="308">
        <v>1</v>
      </c>
      <c r="F90" s="308">
        <v>1</v>
      </c>
      <c r="G90" s="308">
        <v>1</v>
      </c>
      <c r="H90" s="308">
        <v>1</v>
      </c>
      <c r="I90" s="308">
        <v>1</v>
      </c>
      <c r="J90" s="308">
        <v>1</v>
      </c>
      <c r="K90" s="308">
        <v>1</v>
      </c>
      <c r="L90" s="308">
        <v>1</v>
      </c>
      <c r="M90" s="308">
        <v>1</v>
      </c>
      <c r="N90" s="310">
        <v>1</v>
      </c>
    </row>
    <row r="91" spans="1:14" s="98" customFormat="1" ht="25.5" customHeight="1" x14ac:dyDescent="0.25">
      <c r="A91" s="698" t="s">
        <v>47</v>
      </c>
      <c r="B91" s="79" t="s">
        <v>159</v>
      </c>
      <c r="C91" s="306" t="s">
        <v>237</v>
      </c>
      <c r="D91" s="308"/>
      <c r="E91" s="308">
        <v>1</v>
      </c>
      <c r="F91" s="308">
        <v>1</v>
      </c>
      <c r="G91" s="308">
        <v>1</v>
      </c>
      <c r="H91" s="308">
        <v>1</v>
      </c>
      <c r="I91" s="308">
        <v>1</v>
      </c>
      <c r="J91" s="308">
        <v>1</v>
      </c>
      <c r="K91" s="308">
        <v>1</v>
      </c>
      <c r="L91" s="308">
        <v>1</v>
      </c>
      <c r="M91" s="308">
        <v>1</v>
      </c>
      <c r="N91" s="310">
        <v>1</v>
      </c>
    </row>
    <row r="92" spans="1:14" s="98" customFormat="1" ht="25.5" customHeight="1" x14ac:dyDescent="0.25">
      <c r="A92" s="699"/>
      <c r="B92" s="79" t="s">
        <v>159</v>
      </c>
      <c r="C92" s="306" t="s">
        <v>236</v>
      </c>
      <c r="D92" s="307"/>
      <c r="E92" s="308">
        <v>1</v>
      </c>
      <c r="F92" s="308">
        <v>1</v>
      </c>
      <c r="G92" s="308">
        <v>1</v>
      </c>
      <c r="H92" s="308">
        <v>1</v>
      </c>
      <c r="I92" s="308">
        <v>1</v>
      </c>
      <c r="J92" s="308">
        <v>1</v>
      </c>
      <c r="K92" s="308">
        <v>1</v>
      </c>
      <c r="L92" s="308">
        <v>1</v>
      </c>
      <c r="M92" s="308">
        <v>1</v>
      </c>
      <c r="N92" s="310">
        <v>1</v>
      </c>
    </row>
    <row r="93" spans="1:14" ht="25.5" customHeight="1" x14ac:dyDescent="0.25">
      <c r="A93" s="700"/>
      <c r="B93" s="79" t="s">
        <v>159</v>
      </c>
      <c r="C93" s="306" t="s">
        <v>717</v>
      </c>
      <c r="D93" s="307"/>
      <c r="E93" s="308">
        <v>1</v>
      </c>
      <c r="F93" s="308">
        <v>1</v>
      </c>
      <c r="G93" s="308">
        <v>1</v>
      </c>
      <c r="H93" s="308">
        <v>1</v>
      </c>
      <c r="I93" s="308">
        <v>1</v>
      </c>
      <c r="J93" s="308">
        <v>1</v>
      </c>
      <c r="K93" s="308">
        <v>1</v>
      </c>
      <c r="L93" s="308">
        <v>1</v>
      </c>
      <c r="M93" s="308">
        <v>1</v>
      </c>
      <c r="N93" s="310">
        <v>1</v>
      </c>
    </row>
    <row r="94" spans="1:14" ht="24.75" customHeight="1" x14ac:dyDescent="0.25">
      <c r="A94" s="327" t="s">
        <v>48</v>
      </c>
      <c r="B94" s="79" t="s">
        <v>1094</v>
      </c>
      <c r="C94" s="306" t="s">
        <v>238</v>
      </c>
      <c r="D94" s="308">
        <v>1</v>
      </c>
      <c r="E94" s="308">
        <v>1</v>
      </c>
      <c r="F94" s="308">
        <v>1</v>
      </c>
      <c r="G94" s="308">
        <v>1</v>
      </c>
      <c r="H94" s="308">
        <v>1</v>
      </c>
      <c r="I94" s="308">
        <v>1</v>
      </c>
      <c r="J94" s="308">
        <v>1</v>
      </c>
      <c r="K94" s="308">
        <v>1</v>
      </c>
      <c r="L94" s="308">
        <v>1</v>
      </c>
      <c r="M94" s="308">
        <v>1</v>
      </c>
      <c r="N94" s="310">
        <v>1</v>
      </c>
    </row>
    <row r="95" spans="1:14" ht="24.75" customHeight="1" x14ac:dyDescent="0.25">
      <c r="A95" s="698" t="s">
        <v>49</v>
      </c>
      <c r="B95" s="79" t="s">
        <v>159</v>
      </c>
      <c r="C95" s="306" t="s">
        <v>239</v>
      </c>
      <c r="D95" s="308">
        <v>1</v>
      </c>
      <c r="E95" s="308">
        <v>1</v>
      </c>
      <c r="F95" s="308">
        <v>1</v>
      </c>
      <c r="G95" s="308">
        <v>1</v>
      </c>
      <c r="H95" s="308">
        <v>1</v>
      </c>
      <c r="I95" s="308">
        <v>1</v>
      </c>
      <c r="J95" s="308">
        <v>1</v>
      </c>
      <c r="K95" s="308">
        <v>1</v>
      </c>
      <c r="L95" s="308">
        <v>1</v>
      </c>
      <c r="M95" s="308">
        <v>1</v>
      </c>
      <c r="N95" s="309"/>
    </row>
    <row r="96" spans="1:14" ht="25.5" customHeight="1" x14ac:dyDescent="0.25">
      <c r="A96" s="699"/>
      <c r="B96" s="79" t="s">
        <v>162</v>
      </c>
      <c r="C96" s="306" t="s">
        <v>240</v>
      </c>
      <c r="D96" s="307"/>
      <c r="E96" s="307"/>
      <c r="F96" s="308">
        <v>1</v>
      </c>
      <c r="G96" s="307"/>
      <c r="H96" s="307"/>
      <c r="I96" s="307"/>
      <c r="J96" s="307"/>
      <c r="K96" s="307"/>
      <c r="L96" s="307"/>
      <c r="M96" s="307"/>
      <c r="N96" s="309"/>
    </row>
    <row r="97" spans="1:14" s="98" customFormat="1" ht="43.9" customHeight="1" thickBot="1" x14ac:dyDescent="0.3">
      <c r="A97" s="700"/>
      <c r="B97" s="79" t="s">
        <v>162</v>
      </c>
      <c r="C97" s="306" t="s">
        <v>241</v>
      </c>
      <c r="D97" s="307"/>
      <c r="E97" s="308">
        <v>1</v>
      </c>
      <c r="F97" s="307"/>
      <c r="G97" s="308">
        <v>1</v>
      </c>
      <c r="H97" s="308">
        <v>1</v>
      </c>
      <c r="I97" s="308">
        <v>1</v>
      </c>
      <c r="J97" s="308">
        <v>1</v>
      </c>
      <c r="K97" s="307"/>
      <c r="L97" s="308">
        <v>1</v>
      </c>
      <c r="M97" s="308">
        <v>1</v>
      </c>
      <c r="N97" s="309"/>
    </row>
    <row r="98" spans="1:14" s="98" customFormat="1" ht="39.75" customHeight="1" thickBot="1" x14ac:dyDescent="0.3">
      <c r="A98" s="10" t="s">
        <v>799</v>
      </c>
      <c r="B98" s="718"/>
      <c r="C98" s="719"/>
      <c r="D98" s="719"/>
      <c r="E98" s="719"/>
      <c r="F98" s="719"/>
      <c r="G98" s="719"/>
      <c r="H98" s="719"/>
      <c r="I98" s="719"/>
      <c r="J98" s="719"/>
      <c r="K98" s="719"/>
      <c r="L98" s="719"/>
      <c r="M98" s="719"/>
      <c r="N98" s="720"/>
    </row>
    <row r="99" spans="1:14" s="98" customFormat="1" ht="27" customHeight="1" x14ac:dyDescent="0.25">
      <c r="A99" s="699" t="s">
        <v>50</v>
      </c>
      <c r="B99" s="345" t="s">
        <v>159</v>
      </c>
      <c r="C99" s="346" t="s">
        <v>242</v>
      </c>
      <c r="D99" s="347"/>
      <c r="E99" s="348">
        <v>1</v>
      </c>
      <c r="F99" s="348">
        <v>1</v>
      </c>
      <c r="G99" s="348">
        <v>1</v>
      </c>
      <c r="H99" s="348">
        <v>1</v>
      </c>
      <c r="I99" s="348">
        <v>1</v>
      </c>
      <c r="J99" s="348">
        <v>1</v>
      </c>
      <c r="K99" s="348">
        <v>1</v>
      </c>
      <c r="L99" s="348">
        <v>1</v>
      </c>
      <c r="M99" s="348">
        <v>1</v>
      </c>
      <c r="N99" s="349">
        <v>1</v>
      </c>
    </row>
    <row r="100" spans="1:14" s="98" customFormat="1" ht="27" customHeight="1" x14ac:dyDescent="0.25">
      <c r="A100" s="699"/>
      <c r="B100" s="79" t="s">
        <v>162</v>
      </c>
      <c r="C100" s="311" t="s">
        <v>243</v>
      </c>
      <c r="D100" s="316"/>
      <c r="E100" s="316"/>
      <c r="F100" s="317">
        <v>1</v>
      </c>
      <c r="G100" s="317">
        <v>1</v>
      </c>
      <c r="H100" s="317">
        <v>1</v>
      </c>
      <c r="I100" s="317">
        <v>1</v>
      </c>
      <c r="J100" s="317">
        <v>1</v>
      </c>
      <c r="K100" s="317">
        <v>1</v>
      </c>
      <c r="L100" s="317">
        <v>1</v>
      </c>
      <c r="M100" s="317">
        <v>1</v>
      </c>
      <c r="N100" s="350">
        <v>1</v>
      </c>
    </row>
    <row r="101" spans="1:14" ht="23.25" customHeight="1" x14ac:dyDescent="0.25">
      <c r="A101" s="699"/>
      <c r="B101" s="79" t="s">
        <v>162</v>
      </c>
      <c r="C101" s="311" t="s">
        <v>244</v>
      </c>
      <c r="D101" s="316"/>
      <c r="E101" s="316"/>
      <c r="F101" s="317">
        <v>1</v>
      </c>
      <c r="G101" s="317">
        <v>1</v>
      </c>
      <c r="H101" s="317">
        <v>1</v>
      </c>
      <c r="I101" s="317">
        <v>1</v>
      </c>
      <c r="J101" s="317">
        <v>1</v>
      </c>
      <c r="K101" s="317">
        <v>1</v>
      </c>
      <c r="L101" s="317">
        <v>1</v>
      </c>
      <c r="M101" s="317">
        <v>1</v>
      </c>
      <c r="N101" s="350">
        <v>1</v>
      </c>
    </row>
    <row r="102" spans="1:14" ht="30" customHeight="1" x14ac:dyDescent="0.25">
      <c r="A102" s="699"/>
      <c r="B102" s="79" t="s">
        <v>162</v>
      </c>
      <c r="C102" s="311" t="s">
        <v>245</v>
      </c>
      <c r="D102" s="316"/>
      <c r="E102" s="316"/>
      <c r="F102" s="317">
        <v>1</v>
      </c>
      <c r="G102" s="317">
        <v>1</v>
      </c>
      <c r="H102" s="317">
        <v>1</v>
      </c>
      <c r="I102" s="317">
        <v>1</v>
      </c>
      <c r="J102" s="317">
        <v>1</v>
      </c>
      <c r="K102" s="317">
        <v>1</v>
      </c>
      <c r="L102" s="317">
        <v>1</v>
      </c>
      <c r="M102" s="317">
        <v>1</v>
      </c>
      <c r="N102" s="350">
        <v>1</v>
      </c>
    </row>
    <row r="103" spans="1:14" ht="36" customHeight="1" x14ac:dyDescent="0.25">
      <c r="A103" s="700"/>
      <c r="B103" s="79" t="s">
        <v>162</v>
      </c>
      <c r="C103" s="311" t="s">
        <v>246</v>
      </c>
      <c r="D103" s="316"/>
      <c r="E103" s="316"/>
      <c r="F103" s="317">
        <v>1</v>
      </c>
      <c r="G103" s="317">
        <v>1</v>
      </c>
      <c r="H103" s="317">
        <v>1</v>
      </c>
      <c r="I103" s="317">
        <v>1</v>
      </c>
      <c r="J103" s="317">
        <v>1</v>
      </c>
      <c r="K103" s="317">
        <v>1</v>
      </c>
      <c r="L103" s="317">
        <v>1</v>
      </c>
      <c r="M103" s="317">
        <v>1</v>
      </c>
      <c r="N103" s="350">
        <v>1</v>
      </c>
    </row>
    <row r="104" spans="1:14" ht="45" customHeight="1" x14ac:dyDescent="0.25">
      <c r="A104" s="698" t="s">
        <v>51</v>
      </c>
      <c r="B104" s="125" t="s">
        <v>159</v>
      </c>
      <c r="C104" s="311" t="s">
        <v>247</v>
      </c>
      <c r="D104" s="316"/>
      <c r="E104" s="317">
        <v>1</v>
      </c>
      <c r="F104" s="317">
        <v>1</v>
      </c>
      <c r="G104" s="317">
        <v>1</v>
      </c>
      <c r="H104" s="317">
        <v>1</v>
      </c>
      <c r="I104" s="317">
        <v>1</v>
      </c>
      <c r="J104" s="317">
        <v>1</v>
      </c>
      <c r="K104" s="317">
        <v>1</v>
      </c>
      <c r="L104" s="317">
        <v>1</v>
      </c>
      <c r="M104" s="317">
        <v>1</v>
      </c>
      <c r="N104" s="350">
        <v>1</v>
      </c>
    </row>
    <row r="105" spans="1:14" ht="33.75" customHeight="1" x14ac:dyDescent="0.25">
      <c r="A105" s="699"/>
      <c r="B105" s="79" t="s">
        <v>162</v>
      </c>
      <c r="C105" s="306" t="s">
        <v>248</v>
      </c>
      <c r="D105" s="316"/>
      <c r="E105" s="317"/>
      <c r="F105" s="317">
        <v>1</v>
      </c>
      <c r="G105" s="317">
        <v>1</v>
      </c>
      <c r="H105" s="317">
        <v>1</v>
      </c>
      <c r="I105" s="317">
        <v>1</v>
      </c>
      <c r="J105" s="317">
        <v>1</v>
      </c>
      <c r="K105" s="317">
        <v>1</v>
      </c>
      <c r="L105" s="317">
        <v>1</v>
      </c>
      <c r="M105" s="317">
        <v>1</v>
      </c>
      <c r="N105" s="350">
        <v>1</v>
      </c>
    </row>
    <row r="106" spans="1:14" ht="27" customHeight="1" x14ac:dyDescent="0.25">
      <c r="A106" s="699"/>
      <c r="B106" s="79" t="s">
        <v>162</v>
      </c>
      <c r="C106" s="311" t="s">
        <v>249</v>
      </c>
      <c r="D106" s="316"/>
      <c r="E106" s="316"/>
      <c r="F106" s="317">
        <v>1</v>
      </c>
      <c r="G106" s="317">
        <v>1</v>
      </c>
      <c r="H106" s="317">
        <v>1</v>
      </c>
      <c r="I106" s="317">
        <v>1</v>
      </c>
      <c r="J106" s="317">
        <v>1</v>
      </c>
      <c r="K106" s="317">
        <v>1</v>
      </c>
      <c r="L106" s="317">
        <v>1</v>
      </c>
      <c r="M106" s="317">
        <v>1</v>
      </c>
      <c r="N106" s="350">
        <v>1</v>
      </c>
    </row>
    <row r="107" spans="1:14" ht="40.5" customHeight="1" x14ac:dyDescent="0.25">
      <c r="A107" s="700"/>
      <c r="B107" s="79" t="s">
        <v>162</v>
      </c>
      <c r="C107" s="306" t="s">
        <v>250</v>
      </c>
      <c r="D107" s="316"/>
      <c r="E107" s="316"/>
      <c r="F107" s="317">
        <v>1</v>
      </c>
      <c r="G107" s="317">
        <v>1</v>
      </c>
      <c r="H107" s="317">
        <v>1</v>
      </c>
      <c r="I107" s="317">
        <v>1</v>
      </c>
      <c r="J107" s="317">
        <v>1</v>
      </c>
      <c r="K107" s="317">
        <v>1</v>
      </c>
      <c r="L107" s="317">
        <v>1</v>
      </c>
      <c r="M107" s="317">
        <v>1</v>
      </c>
      <c r="N107" s="350">
        <v>1</v>
      </c>
    </row>
    <row r="108" spans="1:14" ht="39.75" customHeight="1" x14ac:dyDescent="0.25">
      <c r="A108" s="698" t="s">
        <v>52</v>
      </c>
      <c r="B108" s="125" t="s">
        <v>159</v>
      </c>
      <c r="C108" s="311" t="s">
        <v>251</v>
      </c>
      <c r="D108" s="316"/>
      <c r="E108" s="317">
        <v>1</v>
      </c>
      <c r="F108" s="317">
        <v>1</v>
      </c>
      <c r="G108" s="317">
        <v>1</v>
      </c>
      <c r="H108" s="317">
        <v>1</v>
      </c>
      <c r="I108" s="317">
        <v>1</v>
      </c>
      <c r="J108" s="317">
        <v>1</v>
      </c>
      <c r="K108" s="317">
        <v>1</v>
      </c>
      <c r="L108" s="317">
        <v>1</v>
      </c>
      <c r="M108" s="317">
        <v>1</v>
      </c>
      <c r="N108" s="350">
        <v>1</v>
      </c>
    </row>
    <row r="109" spans="1:14" ht="33.75" customHeight="1" x14ac:dyDescent="0.25">
      <c r="A109" s="699"/>
      <c r="B109" s="79" t="s">
        <v>162</v>
      </c>
      <c r="C109" s="311" t="s">
        <v>252</v>
      </c>
      <c r="D109" s="316"/>
      <c r="E109" s="316"/>
      <c r="F109" s="317">
        <v>1</v>
      </c>
      <c r="G109" s="317">
        <v>1</v>
      </c>
      <c r="H109" s="317">
        <v>1</v>
      </c>
      <c r="I109" s="317">
        <v>1</v>
      </c>
      <c r="J109" s="317">
        <v>1</v>
      </c>
      <c r="K109" s="317">
        <v>1</v>
      </c>
      <c r="L109" s="317">
        <v>1</v>
      </c>
      <c r="M109" s="317">
        <v>1</v>
      </c>
      <c r="N109" s="350">
        <v>1</v>
      </c>
    </row>
    <row r="110" spans="1:14" ht="34.5" customHeight="1" x14ac:dyDescent="0.25">
      <c r="A110" s="699"/>
      <c r="B110" s="79" t="s">
        <v>162</v>
      </c>
      <c r="C110" s="311" t="s">
        <v>253</v>
      </c>
      <c r="D110" s="316"/>
      <c r="E110" s="316"/>
      <c r="F110" s="317">
        <v>1</v>
      </c>
      <c r="G110" s="317">
        <v>1</v>
      </c>
      <c r="H110" s="317">
        <v>1</v>
      </c>
      <c r="I110" s="317">
        <v>1</v>
      </c>
      <c r="J110" s="317">
        <v>1</v>
      </c>
      <c r="K110" s="317">
        <v>1</v>
      </c>
      <c r="L110" s="317">
        <v>1</v>
      </c>
      <c r="M110" s="317">
        <v>1</v>
      </c>
      <c r="N110" s="350">
        <v>1</v>
      </c>
    </row>
    <row r="111" spans="1:14" ht="21" customHeight="1" x14ac:dyDescent="0.25">
      <c r="A111" s="700"/>
      <c r="B111" s="79" t="s">
        <v>162</v>
      </c>
      <c r="C111" s="306" t="s">
        <v>254</v>
      </c>
      <c r="D111" s="316"/>
      <c r="E111" s="316"/>
      <c r="F111" s="317">
        <v>1</v>
      </c>
      <c r="G111" s="317">
        <v>1</v>
      </c>
      <c r="H111" s="317">
        <v>1</v>
      </c>
      <c r="I111" s="317">
        <v>1</v>
      </c>
      <c r="J111" s="317">
        <v>1</v>
      </c>
      <c r="K111" s="317">
        <v>1</v>
      </c>
      <c r="L111" s="317">
        <v>1</v>
      </c>
      <c r="M111" s="317">
        <v>1</v>
      </c>
      <c r="N111" s="350">
        <v>1</v>
      </c>
    </row>
    <row r="112" spans="1:14" ht="33.75" customHeight="1" x14ac:dyDescent="0.25">
      <c r="A112" s="698" t="s">
        <v>54</v>
      </c>
      <c r="B112" s="125" t="s">
        <v>159</v>
      </c>
      <c r="C112" s="306" t="s">
        <v>257</v>
      </c>
      <c r="D112" s="316"/>
      <c r="E112" s="317">
        <v>1</v>
      </c>
      <c r="F112" s="317">
        <v>1</v>
      </c>
      <c r="G112" s="317">
        <v>1</v>
      </c>
      <c r="H112" s="317">
        <v>1</v>
      </c>
      <c r="I112" s="317">
        <v>1</v>
      </c>
      <c r="J112" s="317">
        <v>1</v>
      </c>
      <c r="K112" s="317">
        <v>1</v>
      </c>
      <c r="L112" s="317">
        <v>1</v>
      </c>
      <c r="M112" s="317">
        <v>1</v>
      </c>
      <c r="N112" s="350">
        <v>1</v>
      </c>
    </row>
    <row r="113" spans="1:14" ht="30" customHeight="1" x14ac:dyDescent="0.25">
      <c r="A113" s="699"/>
      <c r="B113" s="125" t="s">
        <v>162</v>
      </c>
      <c r="C113" s="306" t="s">
        <v>1068</v>
      </c>
      <c r="D113" s="316">
        <v>0</v>
      </c>
      <c r="E113" s="317">
        <v>1</v>
      </c>
      <c r="F113" s="317">
        <v>1</v>
      </c>
      <c r="G113" s="317">
        <v>1</v>
      </c>
      <c r="H113" s="317">
        <v>1</v>
      </c>
      <c r="I113" s="317">
        <v>1</v>
      </c>
      <c r="J113" s="317">
        <v>1</v>
      </c>
      <c r="K113" s="317">
        <v>1</v>
      </c>
      <c r="L113" s="317">
        <v>1</v>
      </c>
      <c r="M113" s="317">
        <v>1</v>
      </c>
      <c r="N113" s="350">
        <v>1</v>
      </c>
    </row>
    <row r="114" spans="1:14" ht="30" customHeight="1" x14ac:dyDescent="0.25">
      <c r="A114" s="699"/>
      <c r="B114" s="79" t="s">
        <v>162</v>
      </c>
      <c r="C114" s="311" t="s">
        <v>1069</v>
      </c>
      <c r="D114" s="316">
        <v>0</v>
      </c>
      <c r="E114" s="316">
        <v>0</v>
      </c>
      <c r="F114" s="317">
        <v>1</v>
      </c>
      <c r="G114" s="317">
        <v>1</v>
      </c>
      <c r="H114" s="317">
        <v>1</v>
      </c>
      <c r="I114" s="317">
        <v>1</v>
      </c>
      <c r="J114" s="317">
        <v>1</v>
      </c>
      <c r="K114" s="317">
        <v>1</v>
      </c>
      <c r="L114" s="317">
        <v>1</v>
      </c>
      <c r="M114" s="317">
        <v>1</v>
      </c>
      <c r="N114" s="350">
        <v>1</v>
      </c>
    </row>
    <row r="115" spans="1:14" s="98" customFormat="1" ht="42" customHeight="1" x14ac:dyDescent="0.25">
      <c r="A115" s="699"/>
      <c r="B115" s="79" t="s">
        <v>162</v>
      </c>
      <c r="C115" s="311" t="s">
        <v>1070</v>
      </c>
      <c r="D115" s="316">
        <v>0</v>
      </c>
      <c r="E115" s="316">
        <v>0</v>
      </c>
      <c r="F115" s="317">
        <v>1</v>
      </c>
      <c r="G115" s="317">
        <v>1</v>
      </c>
      <c r="H115" s="317">
        <v>1</v>
      </c>
      <c r="I115" s="317">
        <v>1</v>
      </c>
      <c r="J115" s="317">
        <v>1</v>
      </c>
      <c r="K115" s="317">
        <v>1</v>
      </c>
      <c r="L115" s="317">
        <v>1</v>
      </c>
      <c r="M115" s="317">
        <v>1</v>
      </c>
      <c r="N115" s="350">
        <v>1</v>
      </c>
    </row>
    <row r="116" spans="1:14" s="98" customFormat="1" ht="27" customHeight="1" x14ac:dyDescent="0.25">
      <c r="A116" s="699"/>
      <c r="B116" s="79" t="s">
        <v>162</v>
      </c>
      <c r="C116" s="306" t="s">
        <v>1071</v>
      </c>
      <c r="D116" s="316">
        <v>0</v>
      </c>
      <c r="E116" s="316">
        <v>0</v>
      </c>
      <c r="F116" s="317">
        <v>1</v>
      </c>
      <c r="G116" s="317">
        <v>1</v>
      </c>
      <c r="H116" s="317">
        <v>1</v>
      </c>
      <c r="I116" s="317">
        <v>1</v>
      </c>
      <c r="J116" s="317">
        <v>1</v>
      </c>
      <c r="K116" s="317">
        <v>1</v>
      </c>
      <c r="L116" s="317">
        <v>1</v>
      </c>
      <c r="M116" s="317">
        <v>1</v>
      </c>
      <c r="N116" s="350">
        <v>1</v>
      </c>
    </row>
    <row r="117" spans="1:14" s="98" customFormat="1" ht="33" customHeight="1" x14ac:dyDescent="0.25">
      <c r="A117" s="700"/>
      <c r="B117" s="79" t="s">
        <v>162</v>
      </c>
      <c r="C117" s="306" t="s">
        <v>1072</v>
      </c>
      <c r="D117" s="316">
        <v>0</v>
      </c>
      <c r="E117" s="316">
        <v>0</v>
      </c>
      <c r="F117" s="317">
        <v>1</v>
      </c>
      <c r="G117" s="317">
        <v>1</v>
      </c>
      <c r="H117" s="317">
        <v>1</v>
      </c>
      <c r="I117" s="317">
        <v>1</v>
      </c>
      <c r="J117" s="317">
        <v>1</v>
      </c>
      <c r="K117" s="317">
        <v>1</v>
      </c>
      <c r="L117" s="317">
        <v>1</v>
      </c>
      <c r="M117" s="317">
        <v>1</v>
      </c>
      <c r="N117" s="350">
        <v>1</v>
      </c>
    </row>
    <row r="118" spans="1:14" s="98" customFormat="1" ht="39" customHeight="1" x14ac:dyDescent="0.25">
      <c r="A118" s="701" t="s">
        <v>259</v>
      </c>
      <c r="B118" s="125" t="s">
        <v>159</v>
      </c>
      <c r="C118" s="311" t="s">
        <v>260</v>
      </c>
      <c r="D118" s="316">
        <v>0</v>
      </c>
      <c r="E118" s="317">
        <v>1</v>
      </c>
      <c r="F118" s="317">
        <v>1</v>
      </c>
      <c r="G118" s="317">
        <v>1</v>
      </c>
      <c r="H118" s="317">
        <v>1</v>
      </c>
      <c r="I118" s="317">
        <v>1</v>
      </c>
      <c r="J118" s="317">
        <v>1</v>
      </c>
      <c r="K118" s="317">
        <v>1</v>
      </c>
      <c r="L118" s="317">
        <v>1</v>
      </c>
      <c r="M118" s="317">
        <v>1</v>
      </c>
      <c r="N118" s="350">
        <v>1</v>
      </c>
    </row>
    <row r="119" spans="1:14" s="98" customFormat="1" ht="38.25" customHeight="1" x14ac:dyDescent="0.25">
      <c r="A119" s="702"/>
      <c r="B119" s="79" t="s">
        <v>162</v>
      </c>
      <c r="C119" s="311" t="s">
        <v>263</v>
      </c>
      <c r="D119" s="316">
        <v>0</v>
      </c>
      <c r="E119" s="316">
        <v>0</v>
      </c>
      <c r="F119" s="317">
        <v>1</v>
      </c>
      <c r="G119" s="317">
        <v>1</v>
      </c>
      <c r="H119" s="317">
        <v>1</v>
      </c>
      <c r="I119" s="317">
        <v>1</v>
      </c>
      <c r="J119" s="317">
        <v>1</v>
      </c>
      <c r="K119" s="317">
        <v>1</v>
      </c>
      <c r="L119" s="317">
        <v>1</v>
      </c>
      <c r="M119" s="317">
        <v>1</v>
      </c>
      <c r="N119" s="350">
        <v>1</v>
      </c>
    </row>
    <row r="120" spans="1:14" s="98" customFormat="1" ht="33.75" customHeight="1" x14ac:dyDescent="0.25">
      <c r="A120" s="702"/>
      <c r="B120" s="79" t="s">
        <v>162</v>
      </c>
      <c r="C120" s="311" t="s">
        <v>262</v>
      </c>
      <c r="D120" s="316">
        <v>0</v>
      </c>
      <c r="E120" s="316">
        <v>0</v>
      </c>
      <c r="F120" s="317">
        <v>1</v>
      </c>
      <c r="G120" s="317">
        <v>1</v>
      </c>
      <c r="H120" s="317">
        <v>1</v>
      </c>
      <c r="I120" s="317">
        <v>1</v>
      </c>
      <c r="J120" s="317">
        <v>1</v>
      </c>
      <c r="K120" s="317">
        <v>1</v>
      </c>
      <c r="L120" s="317">
        <v>1</v>
      </c>
      <c r="M120" s="317">
        <v>1</v>
      </c>
      <c r="N120" s="350">
        <v>1</v>
      </c>
    </row>
    <row r="121" spans="1:14" ht="40.5" customHeight="1" x14ac:dyDescent="0.25">
      <c r="A121" s="702"/>
      <c r="B121" s="79" t="s">
        <v>162</v>
      </c>
      <c r="C121" s="311" t="s">
        <v>1060</v>
      </c>
      <c r="D121" s="316">
        <v>0</v>
      </c>
      <c r="E121" s="316">
        <v>0</v>
      </c>
      <c r="F121" s="317">
        <v>1</v>
      </c>
      <c r="G121" s="317">
        <v>1</v>
      </c>
      <c r="H121" s="317">
        <v>1</v>
      </c>
      <c r="I121" s="317">
        <v>1</v>
      </c>
      <c r="J121" s="317">
        <v>1</v>
      </c>
      <c r="K121" s="317">
        <v>1</v>
      </c>
      <c r="L121" s="317">
        <v>1</v>
      </c>
      <c r="M121" s="317">
        <v>1</v>
      </c>
      <c r="N121" s="350">
        <v>1</v>
      </c>
    </row>
    <row r="122" spans="1:14" ht="33.75" customHeight="1" x14ac:dyDescent="0.25">
      <c r="A122" s="702"/>
      <c r="B122" s="79" t="s">
        <v>162</v>
      </c>
      <c r="C122" s="311" t="s">
        <v>264</v>
      </c>
      <c r="D122" s="316">
        <v>0</v>
      </c>
      <c r="E122" s="316">
        <v>0</v>
      </c>
      <c r="F122" s="317">
        <v>1</v>
      </c>
      <c r="G122" s="317">
        <v>1</v>
      </c>
      <c r="H122" s="317">
        <v>1</v>
      </c>
      <c r="I122" s="317">
        <v>1</v>
      </c>
      <c r="J122" s="317">
        <v>1</v>
      </c>
      <c r="K122" s="317">
        <v>1</v>
      </c>
      <c r="L122" s="317">
        <v>1</v>
      </c>
      <c r="M122" s="317">
        <v>1</v>
      </c>
      <c r="N122" s="350">
        <v>1</v>
      </c>
    </row>
    <row r="123" spans="1:14" ht="48" customHeight="1" x14ac:dyDescent="0.25">
      <c r="A123" s="703"/>
      <c r="B123" s="79" t="s">
        <v>162</v>
      </c>
      <c r="C123" s="311" t="s">
        <v>261</v>
      </c>
      <c r="D123" s="316">
        <v>0</v>
      </c>
      <c r="E123" s="316">
        <v>0</v>
      </c>
      <c r="F123" s="317">
        <v>1</v>
      </c>
      <c r="G123" s="317">
        <v>1</v>
      </c>
      <c r="H123" s="317">
        <v>1</v>
      </c>
      <c r="I123" s="317">
        <v>1</v>
      </c>
      <c r="J123" s="317">
        <v>1</v>
      </c>
      <c r="K123" s="317">
        <v>1</v>
      </c>
      <c r="L123" s="317">
        <v>1</v>
      </c>
      <c r="M123" s="317">
        <v>1</v>
      </c>
      <c r="N123" s="350">
        <v>1</v>
      </c>
    </row>
    <row r="124" spans="1:14" ht="39" customHeight="1" x14ac:dyDescent="0.25">
      <c r="A124" s="698" t="s">
        <v>267</v>
      </c>
      <c r="B124" s="125" t="s">
        <v>159</v>
      </c>
      <c r="C124" s="311" t="s">
        <v>268</v>
      </c>
      <c r="D124" s="316"/>
      <c r="E124" s="317">
        <v>1</v>
      </c>
      <c r="F124" s="317">
        <v>1</v>
      </c>
      <c r="G124" s="317">
        <v>1</v>
      </c>
      <c r="H124" s="317">
        <v>1</v>
      </c>
      <c r="I124" s="317">
        <v>1</v>
      </c>
      <c r="J124" s="317">
        <v>1</v>
      </c>
      <c r="K124" s="317">
        <v>1</v>
      </c>
      <c r="L124" s="317">
        <v>1</v>
      </c>
      <c r="M124" s="317">
        <v>1</v>
      </c>
      <c r="N124" s="318"/>
    </row>
    <row r="125" spans="1:14" ht="42.75" customHeight="1" x14ac:dyDescent="0.25">
      <c r="A125" s="699"/>
      <c r="B125" s="125" t="s">
        <v>159</v>
      </c>
      <c r="C125" s="311" t="s">
        <v>269</v>
      </c>
      <c r="D125" s="316"/>
      <c r="E125" s="317">
        <v>1</v>
      </c>
      <c r="F125" s="317">
        <v>1</v>
      </c>
      <c r="G125" s="317">
        <v>1</v>
      </c>
      <c r="H125" s="317">
        <v>1</v>
      </c>
      <c r="I125" s="317">
        <v>1</v>
      </c>
      <c r="J125" s="317">
        <v>1</v>
      </c>
      <c r="K125" s="317">
        <v>1</v>
      </c>
      <c r="L125" s="317">
        <v>1</v>
      </c>
      <c r="M125" s="317">
        <v>1</v>
      </c>
      <c r="N125" s="318"/>
    </row>
    <row r="126" spans="1:14" ht="38.25" customHeight="1" x14ac:dyDescent="0.25">
      <c r="A126" s="700"/>
      <c r="B126" s="125" t="s">
        <v>159</v>
      </c>
      <c r="C126" s="311" t="s">
        <v>270</v>
      </c>
      <c r="D126" s="316"/>
      <c r="E126" s="317">
        <v>1</v>
      </c>
      <c r="F126" s="317">
        <v>1</v>
      </c>
      <c r="G126" s="317">
        <v>1</v>
      </c>
      <c r="H126" s="317">
        <v>1</v>
      </c>
      <c r="I126" s="317">
        <v>1</v>
      </c>
      <c r="J126" s="317">
        <v>1</v>
      </c>
      <c r="K126" s="317">
        <v>1</v>
      </c>
      <c r="L126" s="317">
        <v>1</v>
      </c>
      <c r="M126" s="317">
        <v>1</v>
      </c>
      <c r="N126" s="318"/>
    </row>
    <row r="127" spans="1:14" ht="24.75" customHeight="1" x14ac:dyDescent="0.25">
      <c r="A127" s="698" t="s">
        <v>59</v>
      </c>
      <c r="B127" s="125" t="s">
        <v>159</v>
      </c>
      <c r="C127" s="306" t="s">
        <v>271</v>
      </c>
      <c r="D127" s="316"/>
      <c r="E127" s="317">
        <v>1</v>
      </c>
      <c r="F127" s="317">
        <v>1</v>
      </c>
      <c r="G127" s="317">
        <v>1</v>
      </c>
      <c r="H127" s="317">
        <v>1</v>
      </c>
      <c r="I127" s="317">
        <v>1</v>
      </c>
      <c r="J127" s="317">
        <v>1</v>
      </c>
      <c r="K127" s="317">
        <v>1</v>
      </c>
      <c r="L127" s="317">
        <v>1</v>
      </c>
      <c r="M127" s="317">
        <v>1</v>
      </c>
      <c r="N127" s="350">
        <v>1</v>
      </c>
    </row>
    <row r="128" spans="1:14" ht="35.25" customHeight="1" x14ac:dyDescent="0.25">
      <c r="A128" s="699"/>
      <c r="B128" s="79" t="s">
        <v>162</v>
      </c>
      <c r="C128" s="311" t="s">
        <v>272</v>
      </c>
      <c r="D128" s="316"/>
      <c r="E128" s="316"/>
      <c r="F128" s="317">
        <v>1</v>
      </c>
      <c r="G128" s="317">
        <v>1</v>
      </c>
      <c r="H128" s="317">
        <v>1</v>
      </c>
      <c r="I128" s="317">
        <v>1</v>
      </c>
      <c r="J128" s="317">
        <v>1</v>
      </c>
      <c r="K128" s="317">
        <v>1</v>
      </c>
      <c r="L128" s="317">
        <v>1</v>
      </c>
      <c r="M128" s="317">
        <v>1</v>
      </c>
      <c r="N128" s="350">
        <v>1</v>
      </c>
    </row>
    <row r="129" spans="1:14" ht="32.25" customHeight="1" x14ac:dyDescent="0.25">
      <c r="A129" s="699"/>
      <c r="B129" s="79" t="s">
        <v>162</v>
      </c>
      <c r="C129" s="311" t="s">
        <v>273</v>
      </c>
      <c r="D129" s="316"/>
      <c r="E129" s="316"/>
      <c r="F129" s="317">
        <v>1</v>
      </c>
      <c r="G129" s="317">
        <v>1</v>
      </c>
      <c r="H129" s="317">
        <v>1</v>
      </c>
      <c r="I129" s="317">
        <v>1</v>
      </c>
      <c r="J129" s="317">
        <v>1</v>
      </c>
      <c r="K129" s="317">
        <v>1</v>
      </c>
      <c r="L129" s="317">
        <v>1</v>
      </c>
      <c r="M129" s="316"/>
      <c r="N129" s="350">
        <v>1</v>
      </c>
    </row>
    <row r="130" spans="1:14" ht="41.25" customHeight="1" x14ac:dyDescent="0.25">
      <c r="A130" s="699"/>
      <c r="B130" s="79" t="s">
        <v>162</v>
      </c>
      <c r="C130" s="311" t="s">
        <v>274</v>
      </c>
      <c r="D130" s="316"/>
      <c r="E130" s="316"/>
      <c r="F130" s="317">
        <v>1</v>
      </c>
      <c r="G130" s="317">
        <v>1</v>
      </c>
      <c r="H130" s="317">
        <v>1</v>
      </c>
      <c r="I130" s="317">
        <v>1</v>
      </c>
      <c r="J130" s="317">
        <v>1</v>
      </c>
      <c r="K130" s="317">
        <v>1</v>
      </c>
      <c r="L130" s="317">
        <v>1</v>
      </c>
      <c r="M130" s="316"/>
      <c r="N130" s="350">
        <v>1</v>
      </c>
    </row>
    <row r="131" spans="1:14" ht="33" customHeight="1" x14ac:dyDescent="0.25">
      <c r="A131" s="699"/>
      <c r="B131" s="79" t="s">
        <v>162</v>
      </c>
      <c r="C131" s="311" t="s">
        <v>275</v>
      </c>
      <c r="D131" s="316"/>
      <c r="E131" s="316"/>
      <c r="F131" s="317">
        <v>1</v>
      </c>
      <c r="G131" s="317">
        <v>1</v>
      </c>
      <c r="H131" s="317">
        <v>1</v>
      </c>
      <c r="I131" s="317">
        <v>1</v>
      </c>
      <c r="J131" s="317">
        <v>1</v>
      </c>
      <c r="K131" s="317">
        <v>1</v>
      </c>
      <c r="L131" s="317">
        <v>1</v>
      </c>
      <c r="M131" s="316"/>
      <c r="N131" s="350">
        <v>1</v>
      </c>
    </row>
    <row r="132" spans="1:14" ht="41.25" customHeight="1" x14ac:dyDescent="0.25">
      <c r="A132" s="699"/>
      <c r="B132" s="79" t="s">
        <v>162</v>
      </c>
      <c r="C132" s="311" t="s">
        <v>276</v>
      </c>
      <c r="D132" s="316"/>
      <c r="E132" s="316"/>
      <c r="F132" s="317">
        <v>1</v>
      </c>
      <c r="G132" s="317">
        <v>1</v>
      </c>
      <c r="H132" s="317">
        <v>1</v>
      </c>
      <c r="I132" s="317">
        <v>1</v>
      </c>
      <c r="J132" s="317">
        <v>1</v>
      </c>
      <c r="K132" s="317">
        <v>1</v>
      </c>
      <c r="L132" s="317">
        <v>1</v>
      </c>
      <c r="M132" s="316"/>
      <c r="N132" s="350">
        <v>1</v>
      </c>
    </row>
    <row r="133" spans="1:14" ht="32.25" customHeight="1" x14ac:dyDescent="0.25">
      <c r="A133" s="699"/>
      <c r="B133" s="79" t="s">
        <v>162</v>
      </c>
      <c r="C133" s="311" t="s">
        <v>277</v>
      </c>
      <c r="D133" s="316"/>
      <c r="E133" s="316"/>
      <c r="F133" s="317">
        <v>1</v>
      </c>
      <c r="G133" s="317">
        <v>1</v>
      </c>
      <c r="H133" s="317">
        <v>1</v>
      </c>
      <c r="I133" s="317">
        <v>1</v>
      </c>
      <c r="J133" s="317">
        <v>1</v>
      </c>
      <c r="K133" s="317">
        <v>1</v>
      </c>
      <c r="L133" s="317">
        <v>1</v>
      </c>
      <c r="M133" s="316"/>
      <c r="N133" s="350">
        <v>1</v>
      </c>
    </row>
    <row r="134" spans="1:14" ht="42.75" customHeight="1" x14ac:dyDescent="0.25">
      <c r="A134" s="699"/>
      <c r="B134" s="79" t="s">
        <v>162</v>
      </c>
      <c r="C134" s="311" t="s">
        <v>278</v>
      </c>
      <c r="D134" s="316"/>
      <c r="E134" s="316"/>
      <c r="F134" s="317">
        <v>1</v>
      </c>
      <c r="G134" s="317">
        <v>1</v>
      </c>
      <c r="H134" s="317">
        <v>1</v>
      </c>
      <c r="I134" s="317">
        <v>1</v>
      </c>
      <c r="J134" s="317">
        <v>1</v>
      </c>
      <c r="K134" s="317">
        <v>1</v>
      </c>
      <c r="L134" s="317">
        <v>1</v>
      </c>
      <c r="M134" s="316"/>
      <c r="N134" s="350">
        <v>1</v>
      </c>
    </row>
    <row r="135" spans="1:14" ht="39" customHeight="1" x14ac:dyDescent="0.25">
      <c r="A135" s="699"/>
      <c r="B135" s="79" t="s">
        <v>162</v>
      </c>
      <c r="C135" s="311" t="s">
        <v>279</v>
      </c>
      <c r="D135" s="316"/>
      <c r="E135" s="316"/>
      <c r="F135" s="317">
        <v>1</v>
      </c>
      <c r="G135" s="317">
        <v>1</v>
      </c>
      <c r="H135" s="317">
        <v>1</v>
      </c>
      <c r="I135" s="317">
        <v>1</v>
      </c>
      <c r="J135" s="317">
        <v>1</v>
      </c>
      <c r="K135" s="317">
        <v>1</v>
      </c>
      <c r="L135" s="317">
        <v>1</v>
      </c>
      <c r="M135" s="316"/>
      <c r="N135" s="350">
        <v>1</v>
      </c>
    </row>
    <row r="136" spans="1:14" ht="35.25" customHeight="1" thickBot="1" x14ac:dyDescent="0.3">
      <c r="A136" s="700"/>
      <c r="B136" s="79" t="s">
        <v>162</v>
      </c>
      <c r="C136" s="306" t="s">
        <v>280</v>
      </c>
      <c r="D136" s="316"/>
      <c r="E136" s="316"/>
      <c r="F136" s="317">
        <v>1</v>
      </c>
      <c r="G136" s="317">
        <v>1</v>
      </c>
      <c r="H136" s="317">
        <v>1</v>
      </c>
      <c r="I136" s="317">
        <v>1</v>
      </c>
      <c r="J136" s="317">
        <v>1</v>
      </c>
      <c r="K136" s="317">
        <v>1</v>
      </c>
      <c r="L136" s="317">
        <v>1</v>
      </c>
      <c r="M136" s="316"/>
      <c r="N136" s="350">
        <v>1</v>
      </c>
    </row>
    <row r="137" spans="1:14" ht="41.25" customHeight="1" thickBot="1" x14ac:dyDescent="0.3">
      <c r="A137" s="10" t="s">
        <v>800</v>
      </c>
      <c r="B137" s="716"/>
      <c r="C137" s="716"/>
      <c r="D137" s="716"/>
      <c r="E137" s="716"/>
      <c r="F137" s="716"/>
      <c r="G137" s="716"/>
      <c r="H137" s="716"/>
      <c r="I137" s="716"/>
      <c r="J137" s="716"/>
      <c r="K137" s="716"/>
      <c r="L137" s="716"/>
      <c r="M137" s="716"/>
      <c r="N137" s="717"/>
    </row>
    <row r="138" spans="1:14" ht="51" customHeight="1" x14ac:dyDescent="0.25">
      <c r="A138" s="724" t="s">
        <v>22</v>
      </c>
      <c r="B138" s="345" t="s">
        <v>159</v>
      </c>
      <c r="C138" s="346" t="s">
        <v>1038</v>
      </c>
      <c r="D138" s="348"/>
      <c r="E138" s="348">
        <v>1</v>
      </c>
      <c r="F138" s="348"/>
      <c r="G138" s="348">
        <v>1</v>
      </c>
      <c r="H138" s="348">
        <v>1</v>
      </c>
      <c r="I138" s="348">
        <v>1</v>
      </c>
      <c r="J138" s="348">
        <v>1</v>
      </c>
      <c r="K138" s="348">
        <v>1</v>
      </c>
      <c r="L138" s="348">
        <v>1</v>
      </c>
      <c r="M138" s="348">
        <v>1</v>
      </c>
      <c r="N138" s="349"/>
    </row>
    <row r="139" spans="1:14" ht="43.5" customHeight="1" x14ac:dyDescent="0.25">
      <c r="A139" s="722"/>
      <c r="B139" s="345" t="s">
        <v>162</v>
      </c>
      <c r="C139" s="346" t="s">
        <v>197</v>
      </c>
      <c r="D139" s="348"/>
      <c r="E139" s="348"/>
      <c r="F139" s="348">
        <v>1</v>
      </c>
      <c r="G139" s="348"/>
      <c r="H139" s="348"/>
      <c r="I139" s="348"/>
      <c r="J139" s="348"/>
      <c r="K139" s="348"/>
      <c r="L139" s="348"/>
      <c r="M139" s="348"/>
      <c r="N139" s="349"/>
    </row>
    <row r="140" spans="1:14" ht="34.5" customHeight="1" x14ac:dyDescent="0.25">
      <c r="A140" s="80" t="s">
        <v>32</v>
      </c>
      <c r="B140" s="79" t="s">
        <v>159</v>
      </c>
      <c r="C140" s="306" t="s">
        <v>216</v>
      </c>
      <c r="D140" s="307"/>
      <c r="E140" s="308">
        <v>1</v>
      </c>
      <c r="F140" s="308">
        <v>1</v>
      </c>
      <c r="G140" s="308">
        <v>1</v>
      </c>
      <c r="H140" s="308">
        <v>1</v>
      </c>
      <c r="I140" s="308">
        <v>1</v>
      </c>
      <c r="J140" s="308">
        <v>1</v>
      </c>
      <c r="K140" s="308">
        <v>1</v>
      </c>
      <c r="L140" s="308">
        <v>1</v>
      </c>
      <c r="M140" s="308">
        <v>1</v>
      </c>
      <c r="N140" s="309"/>
    </row>
    <row r="141" spans="1:14" ht="32.25" customHeight="1" x14ac:dyDescent="0.25">
      <c r="A141" s="721" t="s">
        <v>36</v>
      </c>
      <c r="B141" s="79" t="s">
        <v>159</v>
      </c>
      <c r="C141" s="306" t="s">
        <v>218</v>
      </c>
      <c r="D141" s="307" t="s">
        <v>189</v>
      </c>
      <c r="E141" s="308">
        <v>1</v>
      </c>
      <c r="F141" s="307" t="s">
        <v>189</v>
      </c>
      <c r="G141" s="308">
        <v>1</v>
      </c>
      <c r="H141" s="308">
        <v>1</v>
      </c>
      <c r="I141" s="308">
        <v>1</v>
      </c>
      <c r="J141" s="308">
        <v>1</v>
      </c>
      <c r="K141" s="308">
        <v>1</v>
      </c>
      <c r="L141" s="308">
        <v>1</v>
      </c>
      <c r="M141" s="308">
        <v>1</v>
      </c>
      <c r="N141" s="309" t="s">
        <v>189</v>
      </c>
    </row>
    <row r="142" spans="1:14" ht="37.5" customHeight="1" x14ac:dyDescent="0.25">
      <c r="A142" s="722"/>
      <c r="B142" s="79" t="s">
        <v>162</v>
      </c>
      <c r="C142" s="306" t="s">
        <v>219</v>
      </c>
      <c r="D142" s="341" t="s">
        <v>189</v>
      </c>
      <c r="E142" s="340" t="s">
        <v>189</v>
      </c>
      <c r="F142" s="341">
        <v>1</v>
      </c>
      <c r="G142" s="51" t="s">
        <v>189</v>
      </c>
      <c r="H142" s="51" t="s">
        <v>189</v>
      </c>
      <c r="I142" s="51" t="s">
        <v>189</v>
      </c>
      <c r="J142" s="51" t="s">
        <v>189</v>
      </c>
      <c r="K142" s="51" t="s">
        <v>189</v>
      </c>
      <c r="L142" s="51" t="s">
        <v>189</v>
      </c>
      <c r="M142" s="51" t="s">
        <v>189</v>
      </c>
      <c r="N142" s="309" t="s">
        <v>189</v>
      </c>
    </row>
    <row r="143" spans="1:14" ht="30.75" customHeight="1" x14ac:dyDescent="0.25">
      <c r="A143" s="721" t="s">
        <v>38</v>
      </c>
      <c r="B143" s="351" t="s">
        <v>159</v>
      </c>
      <c r="C143" s="306" t="s">
        <v>221</v>
      </c>
      <c r="D143" s="352" t="s">
        <v>189</v>
      </c>
      <c r="E143" s="353">
        <v>1</v>
      </c>
      <c r="F143" s="352" t="s">
        <v>189</v>
      </c>
      <c r="G143" s="353">
        <v>1</v>
      </c>
      <c r="H143" s="353">
        <v>1</v>
      </c>
      <c r="I143" s="353">
        <v>1</v>
      </c>
      <c r="J143" s="353">
        <v>1</v>
      </c>
      <c r="K143" s="353">
        <v>1</v>
      </c>
      <c r="L143" s="353">
        <v>1</v>
      </c>
      <c r="M143" s="353">
        <v>1</v>
      </c>
      <c r="N143" s="354" t="s">
        <v>189</v>
      </c>
    </row>
    <row r="144" spans="1:14" ht="30.75" customHeight="1" thickBot="1" x14ac:dyDescent="0.3">
      <c r="A144" s="723"/>
      <c r="B144" s="125" t="s">
        <v>283</v>
      </c>
      <c r="C144" s="306" t="s">
        <v>222</v>
      </c>
      <c r="D144" s="355" t="s">
        <v>189</v>
      </c>
      <c r="E144" s="332" t="s">
        <v>189</v>
      </c>
      <c r="F144" s="355">
        <v>1</v>
      </c>
      <c r="G144" s="332" t="s">
        <v>189</v>
      </c>
      <c r="H144" s="332" t="s">
        <v>189</v>
      </c>
      <c r="I144" s="332" t="s">
        <v>189</v>
      </c>
      <c r="J144" s="332" t="s">
        <v>189</v>
      </c>
      <c r="K144" s="332" t="s">
        <v>189</v>
      </c>
      <c r="L144" s="332" t="s">
        <v>189</v>
      </c>
      <c r="M144" s="332" t="s">
        <v>189</v>
      </c>
      <c r="N144" s="356" t="s">
        <v>189</v>
      </c>
    </row>
    <row r="145" spans="1:14" ht="48.75" customHeight="1" thickBot="1" x14ac:dyDescent="0.3">
      <c r="A145" s="10" t="s">
        <v>793</v>
      </c>
      <c r="B145" s="716"/>
      <c r="C145" s="716"/>
      <c r="D145" s="716"/>
      <c r="E145" s="716"/>
      <c r="F145" s="716"/>
      <c r="G145" s="716"/>
      <c r="H145" s="716"/>
      <c r="I145" s="716"/>
      <c r="J145" s="716"/>
      <c r="K145" s="716"/>
      <c r="L145" s="716"/>
      <c r="M145" s="716"/>
      <c r="N145" s="717"/>
    </row>
    <row r="146" spans="1:14" ht="27" customHeight="1" x14ac:dyDescent="0.25">
      <c r="A146" s="705" t="s">
        <v>53</v>
      </c>
      <c r="B146" s="345" t="s">
        <v>159</v>
      </c>
      <c r="C146" s="323" t="s">
        <v>255</v>
      </c>
      <c r="D146" s="348">
        <v>1</v>
      </c>
      <c r="E146" s="348">
        <v>1</v>
      </c>
      <c r="F146" s="348">
        <v>1</v>
      </c>
      <c r="G146" s="348">
        <v>1</v>
      </c>
      <c r="H146" s="348">
        <v>1</v>
      </c>
      <c r="I146" s="348">
        <v>1</v>
      </c>
      <c r="J146" s="348">
        <v>1</v>
      </c>
      <c r="K146" s="348">
        <v>1</v>
      </c>
      <c r="L146" s="348">
        <v>1</v>
      </c>
      <c r="M146" s="348">
        <v>1</v>
      </c>
      <c r="N146" s="349">
        <v>1</v>
      </c>
    </row>
    <row r="147" spans="1:14" ht="31.5" customHeight="1" x14ac:dyDescent="0.25">
      <c r="A147" s="706"/>
      <c r="B147" s="125" t="s">
        <v>162</v>
      </c>
      <c r="C147" s="333" t="s">
        <v>256</v>
      </c>
      <c r="D147" s="317"/>
      <c r="E147" s="317"/>
      <c r="F147" s="317">
        <v>1</v>
      </c>
      <c r="G147" s="317"/>
      <c r="H147" s="317"/>
      <c r="I147" s="317"/>
      <c r="J147" s="317"/>
      <c r="K147" s="317"/>
      <c r="L147" s="317"/>
      <c r="M147" s="317"/>
      <c r="N147" s="350"/>
    </row>
    <row r="148" spans="1:14" ht="27" customHeight="1" x14ac:dyDescent="0.25">
      <c r="A148" s="124" t="s">
        <v>55</v>
      </c>
      <c r="B148" s="125" t="s">
        <v>159</v>
      </c>
      <c r="C148" s="311" t="s">
        <v>258</v>
      </c>
      <c r="D148" s="317"/>
      <c r="E148" s="317">
        <v>1</v>
      </c>
      <c r="F148" s="317">
        <v>1</v>
      </c>
      <c r="G148" s="317">
        <v>1</v>
      </c>
      <c r="H148" s="317">
        <v>1</v>
      </c>
      <c r="I148" s="317">
        <v>1</v>
      </c>
      <c r="J148" s="317">
        <v>1</v>
      </c>
      <c r="K148" s="317">
        <v>1</v>
      </c>
      <c r="L148" s="317">
        <v>1</v>
      </c>
      <c r="M148" s="317">
        <v>1</v>
      </c>
      <c r="N148" s="350">
        <v>1</v>
      </c>
    </row>
    <row r="149" spans="1:14" ht="39" customHeight="1" x14ac:dyDescent="0.25">
      <c r="A149" s="124" t="s">
        <v>57</v>
      </c>
      <c r="B149" s="125" t="s">
        <v>159</v>
      </c>
      <c r="C149" s="311" t="s">
        <v>266</v>
      </c>
      <c r="D149" s="317">
        <v>1</v>
      </c>
      <c r="E149" s="317">
        <v>1</v>
      </c>
      <c r="F149" s="317">
        <v>1</v>
      </c>
      <c r="G149" s="317">
        <v>1</v>
      </c>
      <c r="H149" s="317">
        <v>1</v>
      </c>
      <c r="I149" s="317">
        <v>1</v>
      </c>
      <c r="J149" s="317">
        <v>1</v>
      </c>
      <c r="K149" s="317">
        <v>1</v>
      </c>
      <c r="L149" s="317">
        <v>1</v>
      </c>
      <c r="M149" s="317">
        <v>1</v>
      </c>
      <c r="N149" s="350">
        <v>1</v>
      </c>
    </row>
    <row r="150" spans="1:14" s="98" customFormat="1" ht="29.25" customHeight="1" thickBot="1" x14ac:dyDescent="0.3">
      <c r="A150" s="249" t="s">
        <v>60</v>
      </c>
      <c r="B150" s="125" t="s">
        <v>159</v>
      </c>
      <c r="C150" s="311" t="s">
        <v>281</v>
      </c>
      <c r="D150" s="317">
        <v>1</v>
      </c>
      <c r="E150" s="317">
        <v>1</v>
      </c>
      <c r="F150" s="317">
        <v>1</v>
      </c>
      <c r="G150" s="317">
        <v>1</v>
      </c>
      <c r="H150" s="317">
        <v>1</v>
      </c>
      <c r="I150" s="317">
        <v>1</v>
      </c>
      <c r="J150" s="317">
        <v>1</v>
      </c>
      <c r="K150" s="317">
        <v>1</v>
      </c>
      <c r="L150" s="317">
        <v>1</v>
      </c>
      <c r="M150" s="317">
        <v>1</v>
      </c>
      <c r="N150" s="350">
        <v>1</v>
      </c>
    </row>
    <row r="151" spans="1:14" s="98" customFormat="1" ht="51.75" customHeight="1" thickBot="1" x14ac:dyDescent="0.3">
      <c r="A151" s="10" t="s">
        <v>794</v>
      </c>
      <c r="B151" s="716"/>
      <c r="C151" s="716"/>
      <c r="D151" s="716"/>
      <c r="E151" s="716"/>
      <c r="F151" s="716"/>
      <c r="G151" s="716"/>
      <c r="H151" s="716"/>
      <c r="I151" s="716"/>
      <c r="J151" s="716"/>
      <c r="K151" s="716"/>
      <c r="L151" s="716"/>
      <c r="M151" s="716"/>
      <c r="N151" s="717"/>
    </row>
    <row r="152" spans="1:14" ht="48" customHeight="1" x14ac:dyDescent="0.25">
      <c r="A152" s="700" t="s">
        <v>61</v>
      </c>
      <c r="B152" s="322" t="s">
        <v>159</v>
      </c>
      <c r="C152" s="323" t="s">
        <v>282</v>
      </c>
      <c r="D152" s="324"/>
      <c r="E152" s="325">
        <v>1</v>
      </c>
      <c r="F152" s="324"/>
      <c r="G152" s="325">
        <v>1</v>
      </c>
      <c r="H152" s="325">
        <v>1</v>
      </c>
      <c r="I152" s="325">
        <v>1</v>
      </c>
      <c r="J152" s="325">
        <v>1</v>
      </c>
      <c r="K152" s="325">
        <v>1</v>
      </c>
      <c r="L152" s="325">
        <v>1</v>
      </c>
      <c r="M152" s="325">
        <v>1</v>
      </c>
      <c r="N152" s="330" t="s">
        <v>955</v>
      </c>
    </row>
    <row r="153" spans="1:14" s="98" customFormat="1" ht="45.75" customHeight="1" x14ac:dyDescent="0.25">
      <c r="A153" s="715"/>
      <c r="B153" s="79" t="s">
        <v>283</v>
      </c>
      <c r="C153" s="306" t="s">
        <v>284</v>
      </c>
      <c r="D153" s="307"/>
      <c r="E153" s="308"/>
      <c r="F153" s="308">
        <v>1</v>
      </c>
      <c r="G153" s="308"/>
      <c r="H153" s="308"/>
      <c r="I153" s="308"/>
      <c r="J153" s="308"/>
      <c r="K153" s="308"/>
      <c r="L153" s="308"/>
      <c r="M153" s="308"/>
      <c r="N153" s="55"/>
    </row>
    <row r="154" spans="1:14" s="98" customFormat="1" ht="24" customHeight="1" x14ac:dyDescent="0.25">
      <c r="A154" s="715" t="s">
        <v>62</v>
      </c>
      <c r="B154" s="79" t="s">
        <v>159</v>
      </c>
      <c r="C154" s="306" t="s">
        <v>285</v>
      </c>
      <c r="D154" s="56"/>
      <c r="E154" s="56">
        <v>1</v>
      </c>
      <c r="F154" s="56"/>
      <c r="G154" s="56">
        <v>1</v>
      </c>
      <c r="H154" s="56">
        <v>1</v>
      </c>
      <c r="I154" s="56">
        <v>1</v>
      </c>
      <c r="J154" s="56">
        <v>1</v>
      </c>
      <c r="K154" s="56">
        <v>1</v>
      </c>
      <c r="L154" s="56">
        <v>1</v>
      </c>
      <c r="M154" s="307"/>
      <c r="N154" s="309"/>
    </row>
    <row r="155" spans="1:14" ht="24.75" customHeight="1" x14ac:dyDescent="0.25">
      <c r="A155" s="715"/>
      <c r="B155" s="79" t="s">
        <v>283</v>
      </c>
      <c r="C155" s="306" t="s">
        <v>286</v>
      </c>
      <c r="D155" s="307"/>
      <c r="E155" s="307"/>
      <c r="F155" s="308">
        <v>1</v>
      </c>
      <c r="G155" s="307"/>
      <c r="H155" s="307"/>
      <c r="I155" s="307"/>
      <c r="J155" s="307"/>
      <c r="K155" s="307"/>
      <c r="L155" s="307"/>
      <c r="M155" s="307"/>
      <c r="N155" s="309"/>
    </row>
    <row r="156" spans="1:14" ht="39.75" customHeight="1" x14ac:dyDescent="0.25">
      <c r="A156" s="715" t="s">
        <v>63</v>
      </c>
      <c r="B156" s="79" t="s">
        <v>159</v>
      </c>
      <c r="C156" s="306" t="s">
        <v>287</v>
      </c>
      <c r="D156" s="307"/>
      <c r="E156" s="308">
        <v>1</v>
      </c>
      <c r="F156" s="308"/>
      <c r="G156" s="308">
        <v>1</v>
      </c>
      <c r="H156" s="308">
        <v>1</v>
      </c>
      <c r="I156" s="308">
        <v>1</v>
      </c>
      <c r="J156" s="308">
        <v>1</v>
      </c>
      <c r="K156" s="308">
        <v>1</v>
      </c>
      <c r="L156" s="308">
        <v>1</v>
      </c>
      <c r="M156" s="308">
        <v>1</v>
      </c>
      <c r="N156" s="309"/>
    </row>
    <row r="157" spans="1:14" ht="42.75" customHeight="1" x14ac:dyDescent="0.25">
      <c r="A157" s="715"/>
      <c r="B157" s="79" t="s">
        <v>283</v>
      </c>
      <c r="C157" s="306" t="s">
        <v>288</v>
      </c>
      <c r="D157" s="307"/>
      <c r="E157" s="307"/>
      <c r="F157" s="308">
        <v>1</v>
      </c>
      <c r="G157" s="307"/>
      <c r="H157" s="307"/>
      <c r="I157" s="307"/>
      <c r="J157" s="307"/>
      <c r="K157" s="307"/>
      <c r="L157" s="307"/>
      <c r="M157" s="307"/>
      <c r="N157" s="309"/>
    </row>
    <row r="158" spans="1:14" ht="48" customHeight="1" x14ac:dyDescent="0.25">
      <c r="A158" s="698" t="s">
        <v>64</v>
      </c>
      <c r="B158" s="79" t="s">
        <v>159</v>
      </c>
      <c r="C158" s="306" t="s">
        <v>289</v>
      </c>
      <c r="D158" s="51"/>
      <c r="E158" s="56">
        <v>1</v>
      </c>
      <c r="F158" s="56">
        <v>1</v>
      </c>
      <c r="G158" s="56">
        <v>1</v>
      </c>
      <c r="H158" s="56">
        <v>1</v>
      </c>
      <c r="I158" s="56">
        <v>1</v>
      </c>
      <c r="J158" s="56">
        <v>1</v>
      </c>
      <c r="K158" s="56">
        <v>1</v>
      </c>
      <c r="L158" s="56">
        <v>1</v>
      </c>
      <c r="M158" s="56">
        <v>1</v>
      </c>
      <c r="N158" s="55"/>
    </row>
    <row r="159" spans="1:14" ht="53.25" customHeight="1" x14ac:dyDescent="0.25">
      <c r="A159" s="700"/>
      <c r="B159" s="79" t="s">
        <v>159</v>
      </c>
      <c r="C159" s="306" t="s">
        <v>290</v>
      </c>
      <c r="D159" s="51"/>
      <c r="E159" s="56">
        <v>1</v>
      </c>
      <c r="F159" s="56"/>
      <c r="G159" s="56">
        <v>1</v>
      </c>
      <c r="H159" s="56">
        <v>1</v>
      </c>
      <c r="I159" s="56">
        <v>1</v>
      </c>
      <c r="J159" s="56">
        <v>1</v>
      </c>
      <c r="K159" s="56">
        <v>1</v>
      </c>
      <c r="L159" s="56">
        <v>1</v>
      </c>
      <c r="M159" s="56">
        <v>1</v>
      </c>
      <c r="N159" s="55"/>
    </row>
    <row r="160" spans="1:14" ht="37.5" customHeight="1" x14ac:dyDescent="0.25">
      <c r="A160" s="357" t="s">
        <v>291</v>
      </c>
      <c r="B160" s="79" t="s">
        <v>159</v>
      </c>
      <c r="C160" s="306" t="s">
        <v>751</v>
      </c>
      <c r="D160" s="56"/>
      <c r="E160" s="56">
        <v>1</v>
      </c>
      <c r="F160" s="56">
        <v>1</v>
      </c>
      <c r="G160" s="56">
        <v>1</v>
      </c>
      <c r="H160" s="56">
        <v>1</v>
      </c>
      <c r="I160" s="56">
        <v>1</v>
      </c>
      <c r="J160" s="56">
        <v>1</v>
      </c>
      <c r="K160" s="56">
        <v>1</v>
      </c>
      <c r="L160" s="56">
        <v>1</v>
      </c>
      <c r="M160" s="308">
        <v>1</v>
      </c>
      <c r="N160" s="309"/>
    </row>
    <row r="161" spans="1:14" ht="29.25" customHeight="1" thickBot="1" x14ac:dyDescent="0.3">
      <c r="A161" s="327" t="s">
        <v>66</v>
      </c>
      <c r="B161" s="79" t="s">
        <v>159</v>
      </c>
      <c r="C161" s="306" t="s">
        <v>292</v>
      </c>
      <c r="D161" s="307"/>
      <c r="E161" s="308">
        <v>1</v>
      </c>
      <c r="F161" s="308">
        <v>1</v>
      </c>
      <c r="G161" s="308">
        <v>1</v>
      </c>
      <c r="H161" s="308">
        <v>1</v>
      </c>
      <c r="I161" s="308">
        <v>1</v>
      </c>
      <c r="J161" s="308">
        <v>1</v>
      </c>
      <c r="K161" s="308">
        <v>1</v>
      </c>
      <c r="L161" s="308">
        <v>1</v>
      </c>
      <c r="M161" s="308">
        <v>1</v>
      </c>
      <c r="N161" s="309"/>
    </row>
    <row r="162" spans="1:14" ht="40.5" customHeight="1" thickBot="1" x14ac:dyDescent="0.3">
      <c r="A162" s="10" t="s">
        <v>795</v>
      </c>
      <c r="B162" s="716"/>
      <c r="C162" s="716"/>
      <c r="D162" s="716"/>
      <c r="E162" s="716"/>
      <c r="F162" s="716"/>
      <c r="G162" s="716"/>
      <c r="H162" s="716"/>
      <c r="I162" s="716"/>
      <c r="J162" s="716"/>
      <c r="K162" s="716"/>
      <c r="L162" s="716"/>
      <c r="M162" s="716"/>
      <c r="N162" s="717"/>
    </row>
    <row r="163" spans="1:14" ht="42" customHeight="1" x14ac:dyDescent="0.25">
      <c r="A163" s="694" t="s">
        <v>67</v>
      </c>
      <c r="B163" s="322" t="s">
        <v>159</v>
      </c>
      <c r="C163" s="358" t="s">
        <v>1214</v>
      </c>
      <c r="D163" s="328"/>
      <c r="E163" s="328">
        <v>1</v>
      </c>
      <c r="F163" s="329"/>
      <c r="G163" s="329">
        <v>1</v>
      </c>
      <c r="H163" s="329">
        <v>1</v>
      </c>
      <c r="I163" s="329">
        <v>1</v>
      </c>
      <c r="J163" s="329">
        <v>1</v>
      </c>
      <c r="K163" s="329">
        <v>1</v>
      </c>
      <c r="L163" s="329">
        <v>1</v>
      </c>
      <c r="M163" s="329">
        <v>1</v>
      </c>
      <c r="N163" s="330"/>
    </row>
    <row r="164" spans="1:14" ht="48" customHeight="1" x14ac:dyDescent="0.25">
      <c r="A164" s="694"/>
      <c r="B164" s="227" t="s">
        <v>159</v>
      </c>
      <c r="C164" s="339" t="s">
        <v>293</v>
      </c>
      <c r="D164" s="332"/>
      <c r="E164" s="51"/>
      <c r="F164" s="51"/>
      <c r="G164" s="56">
        <v>1</v>
      </c>
      <c r="H164" s="56">
        <v>1</v>
      </c>
      <c r="I164" s="56">
        <v>1</v>
      </c>
      <c r="J164" s="56">
        <v>1</v>
      </c>
      <c r="K164" s="51"/>
      <c r="L164" s="56">
        <v>1</v>
      </c>
      <c r="M164" s="133">
        <v>1</v>
      </c>
      <c r="N164" s="55"/>
    </row>
    <row r="165" spans="1:14" ht="29.25" customHeight="1" x14ac:dyDescent="0.25">
      <c r="A165" s="694"/>
      <c r="B165" s="79" t="s">
        <v>162</v>
      </c>
      <c r="C165" s="333" t="s">
        <v>1215</v>
      </c>
      <c r="D165" s="51"/>
      <c r="E165" s="51"/>
      <c r="F165" s="56"/>
      <c r="G165" s="56">
        <v>1</v>
      </c>
      <c r="H165" s="56">
        <v>1</v>
      </c>
      <c r="I165" s="56">
        <v>1</v>
      </c>
      <c r="J165" s="56"/>
      <c r="K165" s="56"/>
      <c r="L165" s="56"/>
      <c r="M165" s="56"/>
      <c r="N165" s="55"/>
    </row>
    <row r="166" spans="1:14" ht="33" customHeight="1" x14ac:dyDescent="0.25">
      <c r="A166" s="694"/>
      <c r="B166" s="79" t="s">
        <v>162</v>
      </c>
      <c r="C166" s="333" t="s">
        <v>1216</v>
      </c>
      <c r="D166" s="51"/>
      <c r="E166" s="51"/>
      <c r="F166" s="56"/>
      <c r="G166" s="56">
        <v>1</v>
      </c>
      <c r="H166" s="56">
        <v>1</v>
      </c>
      <c r="I166" s="56">
        <v>1</v>
      </c>
      <c r="J166" s="56"/>
      <c r="K166" s="56"/>
      <c r="L166" s="56"/>
      <c r="M166" s="56"/>
      <c r="N166" s="55"/>
    </row>
    <row r="167" spans="1:14" s="98" customFormat="1" ht="38.25" customHeight="1" x14ac:dyDescent="0.25">
      <c r="A167" s="694"/>
      <c r="B167" s="79" t="s">
        <v>162</v>
      </c>
      <c r="C167" s="333" t="s">
        <v>1217</v>
      </c>
      <c r="D167" s="51"/>
      <c r="E167" s="51"/>
      <c r="F167" s="56"/>
      <c r="G167" s="56">
        <v>1</v>
      </c>
      <c r="H167" s="56">
        <v>1</v>
      </c>
      <c r="I167" s="56">
        <v>1</v>
      </c>
      <c r="J167" s="56"/>
      <c r="K167" s="56"/>
      <c r="L167" s="56"/>
      <c r="M167" s="56"/>
      <c r="N167" s="55"/>
    </row>
    <row r="168" spans="1:14" s="98" customFormat="1" ht="22.15" customHeight="1" x14ac:dyDescent="0.25">
      <c r="A168" s="694"/>
      <c r="B168" s="79" t="s">
        <v>162</v>
      </c>
      <c r="C168" s="333" t="s">
        <v>1218</v>
      </c>
      <c r="D168" s="51"/>
      <c r="E168" s="51"/>
      <c r="F168" s="56"/>
      <c r="G168" s="56">
        <v>1</v>
      </c>
      <c r="H168" s="56">
        <v>1</v>
      </c>
      <c r="I168" s="56">
        <v>1</v>
      </c>
      <c r="J168" s="56"/>
      <c r="K168" s="56"/>
      <c r="L168" s="56"/>
      <c r="M168" s="56"/>
      <c r="N168" s="55"/>
    </row>
    <row r="169" spans="1:14" ht="27" customHeight="1" x14ac:dyDescent="0.25">
      <c r="A169" s="694"/>
      <c r="B169" s="79" t="s">
        <v>162</v>
      </c>
      <c r="C169" s="333" t="s">
        <v>1219</v>
      </c>
      <c r="D169" s="51"/>
      <c r="E169" s="51"/>
      <c r="F169" s="56"/>
      <c r="G169" s="56">
        <v>1</v>
      </c>
      <c r="H169" s="56">
        <v>1</v>
      </c>
      <c r="I169" s="56">
        <v>1</v>
      </c>
      <c r="J169" s="56"/>
      <c r="K169" s="56"/>
      <c r="L169" s="56"/>
      <c r="M169" s="56"/>
      <c r="N169" s="55"/>
    </row>
    <row r="170" spans="1:14" ht="32.25" customHeight="1" x14ac:dyDescent="0.25">
      <c r="A170" s="695"/>
      <c r="B170" s="79" t="s">
        <v>162</v>
      </c>
      <c r="C170" s="333" t="s">
        <v>1220</v>
      </c>
      <c r="D170" s="51"/>
      <c r="E170" s="51"/>
      <c r="F170" s="51"/>
      <c r="G170" s="56">
        <v>1</v>
      </c>
      <c r="H170" s="56">
        <v>1</v>
      </c>
      <c r="I170" s="56">
        <v>1</v>
      </c>
      <c r="J170" s="56"/>
      <c r="K170" s="51"/>
      <c r="L170" s="56"/>
      <c r="M170" s="133"/>
      <c r="N170" s="55"/>
    </row>
    <row r="171" spans="1:14" ht="33" customHeight="1" x14ac:dyDescent="0.25">
      <c r="A171" s="693" t="s">
        <v>68</v>
      </c>
      <c r="B171" s="79" t="s">
        <v>159</v>
      </c>
      <c r="C171" s="306" t="s">
        <v>780</v>
      </c>
      <c r="D171" s="132"/>
      <c r="E171" s="133">
        <v>1</v>
      </c>
      <c r="F171" s="132"/>
      <c r="G171" s="133">
        <v>1</v>
      </c>
      <c r="H171" s="133">
        <v>1</v>
      </c>
      <c r="I171" s="133">
        <v>1</v>
      </c>
      <c r="J171" s="133">
        <v>1</v>
      </c>
      <c r="K171" s="133">
        <v>1</v>
      </c>
      <c r="L171" s="133">
        <v>1</v>
      </c>
      <c r="M171" s="133">
        <v>1</v>
      </c>
      <c r="N171" s="309"/>
    </row>
    <row r="172" spans="1:14" ht="33" customHeight="1" x14ac:dyDescent="0.25">
      <c r="A172" s="694"/>
      <c r="B172" s="79" t="s">
        <v>159</v>
      </c>
      <c r="C172" s="306" t="s">
        <v>779</v>
      </c>
      <c r="D172" s="132"/>
      <c r="E172" s="133">
        <v>1</v>
      </c>
      <c r="F172" s="132"/>
      <c r="G172" s="133">
        <v>1</v>
      </c>
      <c r="H172" s="133">
        <v>1</v>
      </c>
      <c r="I172" s="133">
        <v>1</v>
      </c>
      <c r="J172" s="133">
        <v>1</v>
      </c>
      <c r="K172" s="133">
        <v>1</v>
      </c>
      <c r="L172" s="133">
        <v>1</v>
      </c>
      <c r="M172" s="133">
        <v>1</v>
      </c>
      <c r="N172" s="309"/>
    </row>
    <row r="173" spans="1:14" ht="33" customHeight="1" x14ac:dyDescent="0.25">
      <c r="A173" s="694"/>
      <c r="B173" s="79" t="s">
        <v>159</v>
      </c>
      <c r="C173" s="306" t="s">
        <v>778</v>
      </c>
      <c r="D173" s="132"/>
      <c r="E173" s="133">
        <v>1</v>
      </c>
      <c r="F173" s="132"/>
      <c r="G173" s="133">
        <v>1</v>
      </c>
      <c r="H173" s="133">
        <v>1</v>
      </c>
      <c r="I173" s="133">
        <v>1</v>
      </c>
      <c r="J173" s="133">
        <v>1</v>
      </c>
      <c r="K173" s="133">
        <v>1</v>
      </c>
      <c r="L173" s="133">
        <v>1</v>
      </c>
      <c r="M173" s="133">
        <v>1</v>
      </c>
      <c r="N173" s="309"/>
    </row>
    <row r="174" spans="1:14" ht="33" customHeight="1" x14ac:dyDescent="0.25">
      <c r="A174" s="694"/>
      <c r="B174" s="79" t="s">
        <v>283</v>
      </c>
      <c r="C174" s="306" t="s">
        <v>777</v>
      </c>
      <c r="D174" s="132"/>
      <c r="E174" s="133"/>
      <c r="F174" s="133">
        <v>1</v>
      </c>
      <c r="G174" s="133"/>
      <c r="H174" s="133"/>
      <c r="I174" s="133"/>
      <c r="J174" s="133"/>
      <c r="K174" s="133"/>
      <c r="L174" s="133"/>
      <c r="M174" s="133"/>
      <c r="N174" s="309"/>
    </row>
    <row r="175" spans="1:14" ht="33" customHeight="1" x14ac:dyDescent="0.25">
      <c r="A175" s="694"/>
      <c r="B175" s="79" t="s">
        <v>162</v>
      </c>
      <c r="C175" s="306" t="s">
        <v>921</v>
      </c>
      <c r="D175" s="132">
        <v>1</v>
      </c>
      <c r="E175" s="133">
        <v>0</v>
      </c>
      <c r="F175" s="133">
        <v>1</v>
      </c>
      <c r="G175" s="133">
        <v>1</v>
      </c>
      <c r="H175" s="133">
        <v>1</v>
      </c>
      <c r="I175" s="133">
        <v>1</v>
      </c>
      <c r="J175" s="133">
        <v>0</v>
      </c>
      <c r="K175" s="133">
        <v>0</v>
      </c>
      <c r="L175" s="133">
        <v>0</v>
      </c>
      <c r="M175" s="133">
        <v>0</v>
      </c>
      <c r="N175" s="309"/>
    </row>
    <row r="176" spans="1:14" ht="33" customHeight="1" x14ac:dyDescent="0.25">
      <c r="A176" s="694"/>
      <c r="B176" s="79" t="s">
        <v>162</v>
      </c>
      <c r="C176" s="306" t="s">
        <v>922</v>
      </c>
      <c r="D176" s="132">
        <v>1</v>
      </c>
      <c r="E176" s="133">
        <v>0</v>
      </c>
      <c r="F176" s="133">
        <v>1</v>
      </c>
      <c r="G176" s="133">
        <v>1</v>
      </c>
      <c r="H176" s="133">
        <v>1</v>
      </c>
      <c r="I176" s="133">
        <v>1</v>
      </c>
      <c r="J176" s="133">
        <v>0</v>
      </c>
      <c r="K176" s="133">
        <v>0</v>
      </c>
      <c r="L176" s="133">
        <v>0</v>
      </c>
      <c r="M176" s="133">
        <v>0</v>
      </c>
      <c r="N176" s="309"/>
    </row>
    <row r="177" spans="1:14" ht="33" customHeight="1" x14ac:dyDescent="0.25">
      <c r="A177" s="694"/>
      <c r="B177" s="79" t="s">
        <v>162</v>
      </c>
      <c r="C177" s="306" t="s">
        <v>923</v>
      </c>
      <c r="D177" s="132">
        <v>1</v>
      </c>
      <c r="E177" s="133">
        <v>0</v>
      </c>
      <c r="F177" s="133">
        <v>1</v>
      </c>
      <c r="G177" s="133">
        <v>1</v>
      </c>
      <c r="H177" s="133">
        <v>1</v>
      </c>
      <c r="I177" s="133">
        <v>1</v>
      </c>
      <c r="J177" s="133">
        <v>0</v>
      </c>
      <c r="K177" s="133">
        <v>0</v>
      </c>
      <c r="L177" s="133">
        <v>0</v>
      </c>
      <c r="M177" s="133">
        <v>0</v>
      </c>
      <c r="N177" s="309"/>
    </row>
    <row r="178" spans="1:14" ht="33" customHeight="1" x14ac:dyDescent="0.25">
      <c r="A178" s="694"/>
      <c r="B178" s="79" t="s">
        <v>162</v>
      </c>
      <c r="C178" s="306" t="s">
        <v>924</v>
      </c>
      <c r="D178" s="132">
        <v>1</v>
      </c>
      <c r="E178" s="133">
        <v>0</v>
      </c>
      <c r="F178" s="133">
        <v>1</v>
      </c>
      <c r="G178" s="133">
        <v>1</v>
      </c>
      <c r="H178" s="133">
        <v>1</v>
      </c>
      <c r="I178" s="133">
        <v>1</v>
      </c>
      <c r="J178" s="133">
        <v>0</v>
      </c>
      <c r="K178" s="133">
        <v>0</v>
      </c>
      <c r="L178" s="133">
        <v>0</v>
      </c>
      <c r="M178" s="133">
        <v>0</v>
      </c>
      <c r="N178" s="309"/>
    </row>
    <row r="179" spans="1:14" ht="33" customHeight="1" x14ac:dyDescent="0.25">
      <c r="A179" s="694"/>
      <c r="B179" s="79" t="s">
        <v>162</v>
      </c>
      <c r="C179" s="306" t="s">
        <v>925</v>
      </c>
      <c r="D179" s="132">
        <v>1</v>
      </c>
      <c r="E179" s="133">
        <v>0</v>
      </c>
      <c r="F179" s="133">
        <v>1</v>
      </c>
      <c r="G179" s="133">
        <v>1</v>
      </c>
      <c r="H179" s="133">
        <v>1</v>
      </c>
      <c r="I179" s="133">
        <v>1</v>
      </c>
      <c r="J179" s="133">
        <v>0</v>
      </c>
      <c r="K179" s="133">
        <v>0</v>
      </c>
      <c r="L179" s="133">
        <v>0</v>
      </c>
      <c r="M179" s="133"/>
      <c r="N179" s="309"/>
    </row>
    <row r="180" spans="1:14" ht="24.75" customHeight="1" x14ac:dyDescent="0.25">
      <c r="A180" s="694"/>
      <c r="B180" s="79" t="s">
        <v>162</v>
      </c>
      <c r="C180" s="306" t="s">
        <v>926</v>
      </c>
      <c r="D180" s="132">
        <v>1</v>
      </c>
      <c r="E180" s="133">
        <v>0</v>
      </c>
      <c r="F180" s="133">
        <v>1</v>
      </c>
      <c r="G180" s="133">
        <v>1</v>
      </c>
      <c r="H180" s="133">
        <v>1</v>
      </c>
      <c r="I180" s="133">
        <v>1</v>
      </c>
      <c r="J180" s="133">
        <v>0</v>
      </c>
      <c r="K180" s="133">
        <v>0</v>
      </c>
      <c r="L180" s="133">
        <v>0</v>
      </c>
      <c r="M180" s="133">
        <v>0</v>
      </c>
      <c r="N180" s="309"/>
    </row>
    <row r="181" spans="1:14" ht="54" customHeight="1" x14ac:dyDescent="0.25">
      <c r="A181" s="694"/>
      <c r="B181" s="79" t="s">
        <v>162</v>
      </c>
      <c r="C181" s="306" t="s">
        <v>927</v>
      </c>
      <c r="D181" s="132">
        <v>1</v>
      </c>
      <c r="E181" s="133">
        <v>0</v>
      </c>
      <c r="F181" s="133">
        <v>1</v>
      </c>
      <c r="G181" s="133">
        <v>1</v>
      </c>
      <c r="H181" s="133">
        <v>1</v>
      </c>
      <c r="I181" s="133">
        <v>1</v>
      </c>
      <c r="J181" s="133">
        <v>0</v>
      </c>
      <c r="K181" s="133">
        <v>0</v>
      </c>
      <c r="L181" s="133">
        <v>0</v>
      </c>
      <c r="M181" s="133">
        <v>0</v>
      </c>
      <c r="N181" s="309"/>
    </row>
    <row r="182" spans="1:14" ht="41.25" customHeight="1" x14ac:dyDescent="0.25">
      <c r="A182" s="695"/>
      <c r="B182" s="79" t="s">
        <v>162</v>
      </c>
      <c r="C182" s="306" t="s">
        <v>928</v>
      </c>
      <c r="D182" s="132">
        <v>1</v>
      </c>
      <c r="E182" s="133">
        <v>0</v>
      </c>
      <c r="F182" s="133">
        <v>1</v>
      </c>
      <c r="G182" s="133">
        <v>1</v>
      </c>
      <c r="H182" s="133">
        <v>1</v>
      </c>
      <c r="I182" s="133">
        <v>1</v>
      </c>
      <c r="J182" s="133">
        <v>0</v>
      </c>
      <c r="K182" s="133">
        <v>0</v>
      </c>
      <c r="L182" s="133">
        <v>0</v>
      </c>
      <c r="M182" s="133">
        <v>0</v>
      </c>
      <c r="N182" s="309"/>
    </row>
    <row r="183" spans="1:14" ht="30" customHeight="1" x14ac:dyDescent="0.25">
      <c r="A183" s="359" t="s">
        <v>69</v>
      </c>
      <c r="B183" s="79" t="s">
        <v>159</v>
      </c>
      <c r="C183" s="333" t="s">
        <v>294</v>
      </c>
      <c r="D183" s="51"/>
      <c r="E183" s="51"/>
      <c r="F183" s="51"/>
      <c r="G183" s="56">
        <v>1</v>
      </c>
      <c r="H183" s="56">
        <v>1</v>
      </c>
      <c r="I183" s="56">
        <v>1</v>
      </c>
      <c r="J183" s="56">
        <v>1</v>
      </c>
      <c r="K183" s="56">
        <v>1</v>
      </c>
      <c r="L183" s="56">
        <v>1</v>
      </c>
      <c r="M183" s="56">
        <v>1</v>
      </c>
      <c r="N183" s="55"/>
    </row>
    <row r="184" spans="1:14" ht="30" customHeight="1" x14ac:dyDescent="0.25">
      <c r="A184" s="693" t="s">
        <v>70</v>
      </c>
      <c r="B184" s="79" t="s">
        <v>159</v>
      </c>
      <c r="C184" s="333" t="s">
        <v>758</v>
      </c>
      <c r="D184" s="56"/>
      <c r="E184" s="56">
        <v>1</v>
      </c>
      <c r="F184" s="56"/>
      <c r="G184" s="56">
        <v>1</v>
      </c>
      <c r="H184" s="56">
        <v>1</v>
      </c>
      <c r="I184" s="56">
        <v>1</v>
      </c>
      <c r="J184" s="56">
        <v>1</v>
      </c>
      <c r="K184" s="56">
        <v>1</v>
      </c>
      <c r="L184" s="56">
        <v>1</v>
      </c>
      <c r="M184" s="56">
        <v>1</v>
      </c>
      <c r="N184" s="360"/>
    </row>
    <row r="185" spans="1:14" ht="30" customHeight="1" x14ac:dyDescent="0.25">
      <c r="A185" s="694"/>
      <c r="B185" s="79" t="s">
        <v>159</v>
      </c>
      <c r="C185" s="333" t="s">
        <v>759</v>
      </c>
      <c r="D185" s="56"/>
      <c r="E185" s="56">
        <v>1</v>
      </c>
      <c r="F185" s="56"/>
      <c r="G185" s="56">
        <v>1</v>
      </c>
      <c r="H185" s="56">
        <v>1</v>
      </c>
      <c r="I185" s="56">
        <v>1</v>
      </c>
      <c r="J185" s="56">
        <v>1</v>
      </c>
      <c r="K185" s="56">
        <v>1</v>
      </c>
      <c r="L185" s="56">
        <v>1</v>
      </c>
      <c r="M185" s="56">
        <v>1</v>
      </c>
      <c r="N185" s="360"/>
    </row>
    <row r="186" spans="1:14" ht="30" customHeight="1" x14ac:dyDescent="0.25">
      <c r="A186" s="696" t="s">
        <v>71</v>
      </c>
      <c r="B186" s="79" t="s">
        <v>159</v>
      </c>
      <c r="C186" s="306" t="s">
        <v>295</v>
      </c>
      <c r="D186" s="51"/>
      <c r="E186" s="56">
        <v>1</v>
      </c>
      <c r="F186" s="51"/>
      <c r="G186" s="56">
        <v>1</v>
      </c>
      <c r="H186" s="56">
        <v>1</v>
      </c>
      <c r="I186" s="56">
        <v>1</v>
      </c>
      <c r="J186" s="56">
        <v>1</v>
      </c>
      <c r="K186" s="56">
        <v>1</v>
      </c>
      <c r="L186" s="56">
        <v>1</v>
      </c>
      <c r="M186" s="56">
        <v>1</v>
      </c>
      <c r="N186" s="55"/>
    </row>
    <row r="187" spans="1:14" ht="30" customHeight="1" x14ac:dyDescent="0.25">
      <c r="A187" s="696"/>
      <c r="B187" s="79" t="s">
        <v>162</v>
      </c>
      <c r="C187" s="306" t="s">
        <v>891</v>
      </c>
      <c r="D187" s="51">
        <v>1</v>
      </c>
      <c r="E187" s="56"/>
      <c r="F187" s="51"/>
      <c r="G187" s="56">
        <v>1</v>
      </c>
      <c r="H187" s="56">
        <v>1</v>
      </c>
      <c r="I187" s="56">
        <v>1</v>
      </c>
      <c r="J187" s="56"/>
      <c r="K187" s="56"/>
      <c r="L187" s="56"/>
      <c r="M187" s="56"/>
      <c r="N187" s="55"/>
    </row>
    <row r="188" spans="1:14" ht="30" customHeight="1" x14ac:dyDescent="0.25">
      <c r="A188" s="696"/>
      <c r="B188" s="79" t="s">
        <v>162</v>
      </c>
      <c r="C188" s="306" t="s">
        <v>892</v>
      </c>
      <c r="D188" s="51">
        <v>1</v>
      </c>
      <c r="E188" s="56"/>
      <c r="F188" s="51"/>
      <c r="G188" s="56">
        <v>1</v>
      </c>
      <c r="H188" s="56">
        <v>1</v>
      </c>
      <c r="I188" s="56">
        <v>1</v>
      </c>
      <c r="J188" s="56"/>
      <c r="K188" s="56"/>
      <c r="L188" s="56"/>
      <c r="M188" s="56"/>
      <c r="N188" s="55"/>
    </row>
    <row r="189" spans="1:14" ht="30" customHeight="1" x14ac:dyDescent="0.25">
      <c r="A189" s="696"/>
      <c r="B189" s="79" t="s">
        <v>162</v>
      </c>
      <c r="C189" s="306" t="s">
        <v>893</v>
      </c>
      <c r="D189" s="51">
        <v>1</v>
      </c>
      <c r="E189" s="56"/>
      <c r="F189" s="51"/>
      <c r="G189" s="56">
        <v>1</v>
      </c>
      <c r="H189" s="56">
        <v>1</v>
      </c>
      <c r="I189" s="56">
        <v>1</v>
      </c>
      <c r="J189" s="56"/>
      <c r="K189" s="56"/>
      <c r="L189" s="56"/>
      <c r="M189" s="56"/>
      <c r="N189" s="55"/>
    </row>
    <row r="190" spans="1:14" ht="30" customHeight="1" x14ac:dyDescent="0.25">
      <c r="A190" s="696"/>
      <c r="B190" s="79" t="s">
        <v>162</v>
      </c>
      <c r="C190" s="306" t="s">
        <v>894</v>
      </c>
      <c r="D190" s="51">
        <v>1</v>
      </c>
      <c r="E190" s="56"/>
      <c r="F190" s="51"/>
      <c r="G190" s="56">
        <v>1</v>
      </c>
      <c r="H190" s="56">
        <v>1</v>
      </c>
      <c r="I190" s="56">
        <v>1</v>
      </c>
      <c r="J190" s="56"/>
      <c r="K190" s="56"/>
      <c r="L190" s="56"/>
      <c r="M190" s="56"/>
      <c r="N190" s="55"/>
    </row>
    <row r="191" spans="1:14" ht="30" customHeight="1" x14ac:dyDescent="0.25">
      <c r="A191" s="696"/>
      <c r="B191" s="79" t="s">
        <v>162</v>
      </c>
      <c r="C191" s="306" t="s">
        <v>895</v>
      </c>
      <c r="D191" s="51">
        <v>1</v>
      </c>
      <c r="E191" s="56"/>
      <c r="F191" s="51"/>
      <c r="G191" s="56">
        <v>1</v>
      </c>
      <c r="H191" s="56">
        <v>1</v>
      </c>
      <c r="I191" s="56">
        <v>1</v>
      </c>
      <c r="J191" s="56"/>
      <c r="K191" s="56"/>
      <c r="L191" s="56"/>
      <c r="M191" s="56"/>
      <c r="N191" s="55"/>
    </row>
    <row r="192" spans="1:14" ht="30" customHeight="1" x14ac:dyDescent="0.25">
      <c r="A192" s="696"/>
      <c r="B192" s="79" t="s">
        <v>162</v>
      </c>
      <c r="C192" s="306" t="s">
        <v>896</v>
      </c>
      <c r="D192" s="51">
        <v>1</v>
      </c>
      <c r="E192" s="56"/>
      <c r="F192" s="51"/>
      <c r="G192" s="56">
        <v>1</v>
      </c>
      <c r="H192" s="56">
        <v>1</v>
      </c>
      <c r="I192" s="56">
        <v>1</v>
      </c>
      <c r="J192" s="56"/>
      <c r="K192" s="56"/>
      <c r="L192" s="56"/>
      <c r="M192" s="56"/>
      <c r="N192" s="55"/>
    </row>
    <row r="193" spans="1:14" ht="30" customHeight="1" x14ac:dyDescent="0.25">
      <c r="A193" s="696"/>
      <c r="B193" s="79" t="s">
        <v>162</v>
      </c>
      <c r="C193" s="306" t="s">
        <v>897</v>
      </c>
      <c r="D193" s="51">
        <v>1</v>
      </c>
      <c r="E193" s="56"/>
      <c r="F193" s="51"/>
      <c r="G193" s="56">
        <v>1</v>
      </c>
      <c r="H193" s="56">
        <v>1</v>
      </c>
      <c r="I193" s="56">
        <v>1</v>
      </c>
      <c r="J193" s="56"/>
      <c r="K193" s="56"/>
      <c r="L193" s="56"/>
      <c r="M193" s="56"/>
      <c r="N193" s="55"/>
    </row>
    <row r="194" spans="1:14" ht="30" customHeight="1" x14ac:dyDescent="0.25">
      <c r="A194" s="696"/>
      <c r="B194" s="79" t="s">
        <v>162</v>
      </c>
      <c r="C194" s="306" t="s">
        <v>898</v>
      </c>
      <c r="D194" s="51">
        <v>1</v>
      </c>
      <c r="E194" s="56"/>
      <c r="F194" s="51"/>
      <c r="G194" s="56">
        <v>1</v>
      </c>
      <c r="H194" s="56">
        <v>1</v>
      </c>
      <c r="I194" s="56">
        <v>1</v>
      </c>
      <c r="J194" s="56"/>
      <c r="K194" s="56"/>
      <c r="L194" s="56"/>
      <c r="M194" s="56"/>
      <c r="N194" s="55"/>
    </row>
    <row r="195" spans="1:14" ht="30" customHeight="1" x14ac:dyDescent="0.25">
      <c r="A195" s="696"/>
      <c r="B195" s="79" t="s">
        <v>162</v>
      </c>
      <c r="C195" s="306" t="s">
        <v>899</v>
      </c>
      <c r="D195" s="51">
        <v>1</v>
      </c>
      <c r="E195" s="56"/>
      <c r="F195" s="51"/>
      <c r="G195" s="56">
        <v>1</v>
      </c>
      <c r="H195" s="56">
        <v>1</v>
      </c>
      <c r="I195" s="56">
        <v>1</v>
      </c>
      <c r="J195" s="56"/>
      <c r="K195" s="56"/>
      <c r="L195" s="56"/>
      <c r="M195" s="56"/>
      <c r="N195" s="55"/>
    </row>
    <row r="196" spans="1:14" ht="31.5" customHeight="1" x14ac:dyDescent="0.25">
      <c r="A196" s="696"/>
      <c r="B196" s="79" t="s">
        <v>162</v>
      </c>
      <c r="C196" s="306" t="s">
        <v>900</v>
      </c>
      <c r="D196" s="51">
        <v>1</v>
      </c>
      <c r="E196" s="56"/>
      <c r="F196" s="51"/>
      <c r="G196" s="56">
        <v>1</v>
      </c>
      <c r="H196" s="56">
        <v>1</v>
      </c>
      <c r="I196" s="56">
        <v>1</v>
      </c>
      <c r="J196" s="56"/>
      <c r="K196" s="56"/>
      <c r="L196" s="56"/>
      <c r="M196" s="56"/>
      <c r="N196" s="55"/>
    </row>
    <row r="197" spans="1:14" ht="31.5" customHeight="1" x14ac:dyDescent="0.25">
      <c r="A197" s="696"/>
      <c r="B197" s="79" t="s">
        <v>162</v>
      </c>
      <c r="C197" s="306" t="s">
        <v>901</v>
      </c>
      <c r="D197" s="51">
        <v>1</v>
      </c>
      <c r="E197" s="56"/>
      <c r="F197" s="51"/>
      <c r="G197" s="56">
        <v>1</v>
      </c>
      <c r="H197" s="56">
        <v>1</v>
      </c>
      <c r="I197" s="56">
        <v>1</v>
      </c>
      <c r="J197" s="56"/>
      <c r="K197" s="56"/>
      <c r="L197" s="56"/>
      <c r="M197" s="56"/>
      <c r="N197" s="55"/>
    </row>
    <row r="198" spans="1:14" ht="31.5" customHeight="1" x14ac:dyDescent="0.25">
      <c r="A198" s="696"/>
      <c r="B198" s="79" t="s">
        <v>162</v>
      </c>
      <c r="C198" s="306" t="s">
        <v>902</v>
      </c>
      <c r="D198" s="51">
        <v>1</v>
      </c>
      <c r="E198" s="56"/>
      <c r="F198" s="51"/>
      <c r="G198" s="56">
        <v>1</v>
      </c>
      <c r="H198" s="56">
        <v>1</v>
      </c>
      <c r="I198" s="56">
        <v>1</v>
      </c>
      <c r="J198" s="56"/>
      <c r="K198" s="56"/>
      <c r="L198" s="56"/>
      <c r="M198" s="56"/>
      <c r="N198" s="55"/>
    </row>
    <row r="199" spans="1:14" ht="31.5" customHeight="1" x14ac:dyDescent="0.25">
      <c r="A199" s="693" t="s">
        <v>72</v>
      </c>
      <c r="B199" s="79" t="s">
        <v>159</v>
      </c>
      <c r="C199" s="306" t="s">
        <v>296</v>
      </c>
      <c r="D199" s="51"/>
      <c r="E199" s="56">
        <v>1</v>
      </c>
      <c r="F199" s="51"/>
      <c r="G199" s="56">
        <v>1</v>
      </c>
      <c r="H199" s="56">
        <v>1</v>
      </c>
      <c r="I199" s="56">
        <v>1</v>
      </c>
      <c r="J199" s="56">
        <v>1</v>
      </c>
      <c r="K199" s="56">
        <v>1</v>
      </c>
      <c r="L199" s="56">
        <v>1</v>
      </c>
      <c r="M199" s="56">
        <v>1</v>
      </c>
      <c r="N199" s="134"/>
    </row>
    <row r="200" spans="1:14" ht="31.5" customHeight="1" x14ac:dyDescent="0.25">
      <c r="A200" s="694"/>
      <c r="B200" s="79" t="s">
        <v>162</v>
      </c>
      <c r="C200" s="306" t="s">
        <v>849</v>
      </c>
      <c r="D200" s="51">
        <v>1</v>
      </c>
      <c r="E200" s="56"/>
      <c r="F200" s="51"/>
      <c r="G200" s="56">
        <v>1</v>
      </c>
      <c r="H200" s="56">
        <v>1</v>
      </c>
      <c r="I200" s="56">
        <v>1</v>
      </c>
      <c r="J200" s="56"/>
      <c r="K200" s="56"/>
      <c r="L200" s="56"/>
      <c r="M200" s="56">
        <v>1</v>
      </c>
      <c r="N200" s="134"/>
    </row>
    <row r="201" spans="1:14" ht="31.5" customHeight="1" x14ac:dyDescent="0.25">
      <c r="A201" s="694"/>
      <c r="B201" s="79" t="s">
        <v>162</v>
      </c>
      <c r="C201" s="306" t="s">
        <v>850</v>
      </c>
      <c r="D201" s="51">
        <v>1</v>
      </c>
      <c r="E201" s="56"/>
      <c r="F201" s="51"/>
      <c r="G201" s="56">
        <v>1</v>
      </c>
      <c r="H201" s="56">
        <v>1</v>
      </c>
      <c r="I201" s="56">
        <v>1</v>
      </c>
      <c r="J201" s="56"/>
      <c r="K201" s="56"/>
      <c r="L201" s="56"/>
      <c r="M201" s="56">
        <v>1</v>
      </c>
      <c r="N201" s="134"/>
    </row>
    <row r="202" spans="1:14" ht="31.5" customHeight="1" x14ac:dyDescent="0.25">
      <c r="A202" s="694"/>
      <c r="B202" s="79" t="s">
        <v>162</v>
      </c>
      <c r="C202" s="306" t="s">
        <v>851</v>
      </c>
      <c r="D202" s="51">
        <v>1</v>
      </c>
      <c r="E202" s="56"/>
      <c r="F202" s="51"/>
      <c r="G202" s="56">
        <v>1</v>
      </c>
      <c r="H202" s="56">
        <v>1</v>
      </c>
      <c r="I202" s="56">
        <v>1</v>
      </c>
      <c r="J202" s="56"/>
      <c r="K202" s="56"/>
      <c r="L202" s="56"/>
      <c r="M202" s="56">
        <v>1</v>
      </c>
      <c r="N202" s="134"/>
    </row>
    <row r="203" spans="1:14" ht="31.5" customHeight="1" x14ac:dyDescent="0.25">
      <c r="A203" s="694"/>
      <c r="B203" s="79" t="s">
        <v>162</v>
      </c>
      <c r="C203" s="306" t="s">
        <v>852</v>
      </c>
      <c r="D203" s="51">
        <v>1</v>
      </c>
      <c r="E203" s="56"/>
      <c r="F203" s="51"/>
      <c r="G203" s="56">
        <v>1</v>
      </c>
      <c r="H203" s="56">
        <v>1</v>
      </c>
      <c r="I203" s="56">
        <v>1</v>
      </c>
      <c r="J203" s="56"/>
      <c r="K203" s="56"/>
      <c r="L203" s="56"/>
      <c r="M203" s="56">
        <v>1</v>
      </c>
      <c r="N203" s="134"/>
    </row>
    <row r="204" spans="1:14" ht="31.5" customHeight="1" x14ac:dyDescent="0.25">
      <c r="A204" s="694"/>
      <c r="B204" s="79" t="s">
        <v>162</v>
      </c>
      <c r="C204" s="306" t="s">
        <v>853</v>
      </c>
      <c r="D204" s="51">
        <v>1</v>
      </c>
      <c r="E204" s="56"/>
      <c r="F204" s="51"/>
      <c r="G204" s="56">
        <v>1</v>
      </c>
      <c r="H204" s="56">
        <v>1</v>
      </c>
      <c r="I204" s="56">
        <v>1</v>
      </c>
      <c r="J204" s="56"/>
      <c r="K204" s="56"/>
      <c r="L204" s="56"/>
      <c r="M204" s="56">
        <v>1</v>
      </c>
      <c r="N204" s="134"/>
    </row>
    <row r="205" spans="1:14" ht="31.5" customHeight="1" x14ac:dyDescent="0.25">
      <c r="A205" s="694"/>
      <c r="B205" s="79" t="s">
        <v>162</v>
      </c>
      <c r="C205" s="306" t="s">
        <v>854</v>
      </c>
      <c r="D205" s="51">
        <v>1</v>
      </c>
      <c r="E205" s="56"/>
      <c r="F205" s="51"/>
      <c r="G205" s="56">
        <v>1</v>
      </c>
      <c r="H205" s="56">
        <v>1</v>
      </c>
      <c r="I205" s="56">
        <v>1</v>
      </c>
      <c r="J205" s="56"/>
      <c r="K205" s="56"/>
      <c r="L205" s="56"/>
      <c r="M205" s="56">
        <v>1</v>
      </c>
      <c r="N205" s="134"/>
    </row>
    <row r="206" spans="1:14" ht="31.15" customHeight="1" x14ac:dyDescent="0.25">
      <c r="A206" s="694"/>
      <c r="B206" s="79" t="s">
        <v>162</v>
      </c>
      <c r="C206" s="306" t="s">
        <v>855</v>
      </c>
      <c r="D206" s="51">
        <v>1</v>
      </c>
      <c r="E206" s="56"/>
      <c r="F206" s="51"/>
      <c r="G206" s="56">
        <v>1</v>
      </c>
      <c r="H206" s="56">
        <v>1</v>
      </c>
      <c r="I206" s="56">
        <v>1</v>
      </c>
      <c r="J206" s="56"/>
      <c r="K206" s="56"/>
      <c r="L206" s="56"/>
      <c r="M206" s="56">
        <v>1</v>
      </c>
      <c r="N206" s="134"/>
    </row>
    <row r="207" spans="1:14" ht="31.5" customHeight="1" x14ac:dyDescent="0.25">
      <c r="A207" s="694"/>
      <c r="B207" s="79" t="s">
        <v>162</v>
      </c>
      <c r="C207" s="306" t="s">
        <v>856</v>
      </c>
      <c r="D207" s="51">
        <v>1</v>
      </c>
      <c r="E207" s="56"/>
      <c r="F207" s="51"/>
      <c r="G207" s="56">
        <v>1</v>
      </c>
      <c r="H207" s="56">
        <v>1</v>
      </c>
      <c r="I207" s="56">
        <v>1</v>
      </c>
      <c r="J207" s="56"/>
      <c r="K207" s="56"/>
      <c r="L207" s="56"/>
      <c r="M207" s="56">
        <v>1</v>
      </c>
      <c r="N207" s="134"/>
    </row>
    <row r="208" spans="1:14" ht="31.5" customHeight="1" x14ac:dyDescent="0.25">
      <c r="A208" s="694"/>
      <c r="B208" s="79" t="s">
        <v>162</v>
      </c>
      <c r="C208" s="306" t="s">
        <v>857</v>
      </c>
      <c r="D208" s="51">
        <v>1</v>
      </c>
      <c r="E208" s="56"/>
      <c r="F208" s="51"/>
      <c r="G208" s="56">
        <v>1</v>
      </c>
      <c r="H208" s="56">
        <v>1</v>
      </c>
      <c r="I208" s="56">
        <v>1</v>
      </c>
      <c r="J208" s="56"/>
      <c r="K208" s="56"/>
      <c r="L208" s="56"/>
      <c r="M208" s="56">
        <v>1</v>
      </c>
      <c r="N208" s="134"/>
    </row>
    <row r="209" spans="1:14" ht="31.5" customHeight="1" x14ac:dyDescent="0.25">
      <c r="A209" s="694"/>
      <c r="B209" s="79" t="s">
        <v>162</v>
      </c>
      <c r="C209" s="306" t="s">
        <v>858</v>
      </c>
      <c r="D209" s="51">
        <v>1</v>
      </c>
      <c r="E209" s="56"/>
      <c r="F209" s="51"/>
      <c r="G209" s="56">
        <v>1</v>
      </c>
      <c r="H209" s="56">
        <v>1</v>
      </c>
      <c r="I209" s="56">
        <v>1</v>
      </c>
      <c r="J209" s="56"/>
      <c r="K209" s="56"/>
      <c r="L209" s="56"/>
      <c r="M209" s="56">
        <v>1</v>
      </c>
      <c r="N209" s="134"/>
    </row>
    <row r="210" spans="1:14" ht="31.5" customHeight="1" x14ac:dyDescent="0.25">
      <c r="A210" s="694"/>
      <c r="B210" s="79" t="s">
        <v>162</v>
      </c>
      <c r="C210" s="306" t="s">
        <v>859</v>
      </c>
      <c r="D210" s="51">
        <v>1</v>
      </c>
      <c r="E210" s="56"/>
      <c r="F210" s="51"/>
      <c r="G210" s="56">
        <v>1</v>
      </c>
      <c r="H210" s="56">
        <v>1</v>
      </c>
      <c r="I210" s="56">
        <v>1</v>
      </c>
      <c r="J210" s="56"/>
      <c r="K210" s="56"/>
      <c r="L210" s="56"/>
      <c r="M210" s="56">
        <v>1</v>
      </c>
      <c r="N210" s="134"/>
    </row>
    <row r="211" spans="1:14" ht="31.5" customHeight="1" x14ac:dyDescent="0.25">
      <c r="A211" s="694"/>
      <c r="B211" s="79" t="s">
        <v>162</v>
      </c>
      <c r="C211" s="306" t="s">
        <v>860</v>
      </c>
      <c r="D211" s="51">
        <v>1</v>
      </c>
      <c r="E211" s="56"/>
      <c r="F211" s="51"/>
      <c r="G211" s="56">
        <v>1</v>
      </c>
      <c r="H211" s="56">
        <v>1</v>
      </c>
      <c r="I211" s="56">
        <v>1</v>
      </c>
      <c r="J211" s="56"/>
      <c r="K211" s="56"/>
      <c r="L211" s="56"/>
      <c r="M211" s="56">
        <v>1</v>
      </c>
      <c r="N211" s="134"/>
    </row>
    <row r="212" spans="1:14" ht="31.5" customHeight="1" x14ac:dyDescent="0.25">
      <c r="A212" s="694"/>
      <c r="B212" s="79" t="s">
        <v>162</v>
      </c>
      <c r="C212" s="306" t="s">
        <v>861</v>
      </c>
      <c r="D212" s="51">
        <v>1</v>
      </c>
      <c r="E212" s="56"/>
      <c r="F212" s="51"/>
      <c r="G212" s="56">
        <v>1</v>
      </c>
      <c r="H212" s="56">
        <v>1</v>
      </c>
      <c r="I212" s="56">
        <v>1</v>
      </c>
      <c r="J212" s="56"/>
      <c r="K212" s="56"/>
      <c r="L212" s="56"/>
      <c r="M212" s="56">
        <v>1</v>
      </c>
      <c r="N212" s="134"/>
    </row>
    <row r="213" spans="1:14" ht="31.5" customHeight="1" x14ac:dyDescent="0.25">
      <c r="A213" s="694"/>
      <c r="B213" s="79" t="s">
        <v>162</v>
      </c>
      <c r="C213" s="306" t="s">
        <v>862</v>
      </c>
      <c r="D213" s="51">
        <v>1</v>
      </c>
      <c r="E213" s="56"/>
      <c r="F213" s="51"/>
      <c r="G213" s="56">
        <v>1</v>
      </c>
      <c r="H213" s="56">
        <v>1</v>
      </c>
      <c r="I213" s="56">
        <v>1</v>
      </c>
      <c r="J213" s="56"/>
      <c r="K213" s="56"/>
      <c r="L213" s="56"/>
      <c r="M213" s="56">
        <v>1</v>
      </c>
      <c r="N213" s="134"/>
    </row>
    <row r="214" spans="1:14" ht="31.5" customHeight="1" x14ac:dyDescent="0.25">
      <c r="A214" s="694"/>
      <c r="B214" s="79" t="s">
        <v>162</v>
      </c>
      <c r="C214" s="306" t="s">
        <v>863</v>
      </c>
      <c r="D214" s="51">
        <v>1</v>
      </c>
      <c r="E214" s="56"/>
      <c r="F214" s="51"/>
      <c r="G214" s="56">
        <v>1</v>
      </c>
      <c r="H214" s="56">
        <v>1</v>
      </c>
      <c r="I214" s="56">
        <v>1</v>
      </c>
      <c r="J214" s="56"/>
      <c r="K214" s="56"/>
      <c r="L214" s="56"/>
      <c r="M214" s="56">
        <v>1</v>
      </c>
      <c r="N214" s="134"/>
    </row>
    <row r="215" spans="1:14" ht="31.5" customHeight="1" x14ac:dyDescent="0.25">
      <c r="A215" s="694"/>
      <c r="B215" s="79" t="s">
        <v>162</v>
      </c>
      <c r="C215" s="306" t="s">
        <v>864</v>
      </c>
      <c r="D215" s="51">
        <v>1</v>
      </c>
      <c r="E215" s="56"/>
      <c r="F215" s="51"/>
      <c r="G215" s="56">
        <v>1</v>
      </c>
      <c r="H215" s="56">
        <v>1</v>
      </c>
      <c r="I215" s="56">
        <v>1</v>
      </c>
      <c r="J215" s="56"/>
      <c r="K215" s="56"/>
      <c r="L215" s="56"/>
      <c r="M215" s="56">
        <v>1</v>
      </c>
      <c r="N215" s="134"/>
    </row>
    <row r="216" spans="1:14" ht="31.5" customHeight="1" x14ac:dyDescent="0.25">
      <c r="A216" s="694"/>
      <c r="B216" s="79" t="s">
        <v>162</v>
      </c>
      <c r="C216" s="306" t="s">
        <v>865</v>
      </c>
      <c r="D216" s="51">
        <v>1</v>
      </c>
      <c r="E216" s="56"/>
      <c r="F216" s="51"/>
      <c r="G216" s="56">
        <v>1</v>
      </c>
      <c r="H216" s="56">
        <v>1</v>
      </c>
      <c r="I216" s="56">
        <v>1</v>
      </c>
      <c r="J216" s="56"/>
      <c r="K216" s="56"/>
      <c r="L216" s="56"/>
      <c r="M216" s="56">
        <v>1</v>
      </c>
      <c r="N216" s="134"/>
    </row>
    <row r="217" spans="1:14" ht="31.5" customHeight="1" x14ac:dyDescent="0.25">
      <c r="A217" s="694"/>
      <c r="B217" s="79" t="s">
        <v>162</v>
      </c>
      <c r="C217" s="306" t="s">
        <v>866</v>
      </c>
      <c r="D217" s="51">
        <v>1</v>
      </c>
      <c r="E217" s="56"/>
      <c r="F217" s="51"/>
      <c r="G217" s="56">
        <v>1</v>
      </c>
      <c r="H217" s="56">
        <v>1</v>
      </c>
      <c r="I217" s="56">
        <v>1</v>
      </c>
      <c r="J217" s="56"/>
      <c r="K217" s="56"/>
      <c r="L217" s="56"/>
      <c r="M217" s="56">
        <v>1</v>
      </c>
      <c r="N217" s="134"/>
    </row>
    <row r="218" spans="1:14" ht="31.5" customHeight="1" x14ac:dyDescent="0.25">
      <c r="A218" s="694"/>
      <c r="B218" s="79" t="s">
        <v>162</v>
      </c>
      <c r="C218" s="306" t="s">
        <v>867</v>
      </c>
      <c r="D218" s="51">
        <v>1</v>
      </c>
      <c r="E218" s="56"/>
      <c r="F218" s="51"/>
      <c r="G218" s="56">
        <v>1</v>
      </c>
      <c r="H218" s="56">
        <v>1</v>
      </c>
      <c r="I218" s="56">
        <v>1</v>
      </c>
      <c r="J218" s="56"/>
      <c r="K218" s="56"/>
      <c r="L218" s="56"/>
      <c r="M218" s="56">
        <v>1</v>
      </c>
      <c r="N218" s="134"/>
    </row>
    <row r="219" spans="1:14" ht="31.5" customHeight="1" x14ac:dyDescent="0.25">
      <c r="A219" s="694"/>
      <c r="B219" s="79" t="s">
        <v>162</v>
      </c>
      <c r="C219" s="306" t="s">
        <v>868</v>
      </c>
      <c r="D219" s="51">
        <v>1</v>
      </c>
      <c r="E219" s="56"/>
      <c r="F219" s="51"/>
      <c r="G219" s="56">
        <v>1</v>
      </c>
      <c r="H219" s="56">
        <v>1</v>
      </c>
      <c r="I219" s="56">
        <v>1</v>
      </c>
      <c r="J219" s="56"/>
      <c r="K219" s="56"/>
      <c r="L219" s="56"/>
      <c r="M219" s="56">
        <v>1</v>
      </c>
      <c r="N219" s="134"/>
    </row>
    <row r="220" spans="1:14" ht="31.5" customHeight="1" x14ac:dyDescent="0.25">
      <c r="A220" s="694"/>
      <c r="B220" s="79" t="s">
        <v>162</v>
      </c>
      <c r="C220" s="306" t="s">
        <v>869</v>
      </c>
      <c r="D220" s="51">
        <v>1</v>
      </c>
      <c r="E220" s="56"/>
      <c r="F220" s="51"/>
      <c r="G220" s="56">
        <v>1</v>
      </c>
      <c r="H220" s="56">
        <v>1</v>
      </c>
      <c r="I220" s="56">
        <v>1</v>
      </c>
      <c r="J220" s="56"/>
      <c r="K220" s="56"/>
      <c r="L220" s="56"/>
      <c r="M220" s="56">
        <v>1</v>
      </c>
      <c r="N220" s="134"/>
    </row>
    <row r="221" spans="1:14" ht="31.5" customHeight="1" x14ac:dyDescent="0.25">
      <c r="A221" s="694"/>
      <c r="B221" s="79" t="s">
        <v>162</v>
      </c>
      <c r="C221" s="306" t="s">
        <v>870</v>
      </c>
      <c r="D221" s="51">
        <v>1</v>
      </c>
      <c r="E221" s="56"/>
      <c r="F221" s="51"/>
      <c r="G221" s="56">
        <v>1</v>
      </c>
      <c r="H221" s="56">
        <v>1</v>
      </c>
      <c r="I221" s="56">
        <v>1</v>
      </c>
      <c r="J221" s="56"/>
      <c r="K221" s="56"/>
      <c r="L221" s="56"/>
      <c r="M221" s="56">
        <v>1</v>
      </c>
      <c r="N221" s="134"/>
    </row>
    <row r="222" spans="1:14" ht="31.5" customHeight="1" x14ac:dyDescent="0.25">
      <c r="A222" s="694"/>
      <c r="B222" s="79" t="s">
        <v>162</v>
      </c>
      <c r="C222" s="306" t="s">
        <v>871</v>
      </c>
      <c r="D222" s="51">
        <v>1</v>
      </c>
      <c r="E222" s="56"/>
      <c r="F222" s="51"/>
      <c r="G222" s="56">
        <v>1</v>
      </c>
      <c r="H222" s="56">
        <v>1</v>
      </c>
      <c r="I222" s="56">
        <v>1</v>
      </c>
      <c r="J222" s="56"/>
      <c r="K222" s="56"/>
      <c r="L222" s="56"/>
      <c r="M222" s="56">
        <v>1</v>
      </c>
      <c r="N222" s="134"/>
    </row>
    <row r="223" spans="1:14" ht="31.5" customHeight="1" x14ac:dyDescent="0.25">
      <c r="A223" s="694"/>
      <c r="B223" s="79" t="s">
        <v>162</v>
      </c>
      <c r="C223" s="306" t="s">
        <v>872</v>
      </c>
      <c r="D223" s="51">
        <v>1</v>
      </c>
      <c r="E223" s="56"/>
      <c r="F223" s="51"/>
      <c r="G223" s="56">
        <v>1</v>
      </c>
      <c r="H223" s="56">
        <v>1</v>
      </c>
      <c r="I223" s="56">
        <v>1</v>
      </c>
      <c r="J223" s="56"/>
      <c r="K223" s="56"/>
      <c r="L223" s="56"/>
      <c r="M223" s="56">
        <v>1</v>
      </c>
      <c r="N223" s="134"/>
    </row>
    <row r="224" spans="1:14" ht="31.5" customHeight="1" x14ac:dyDescent="0.25">
      <c r="A224" s="694"/>
      <c r="B224" s="79" t="s">
        <v>162</v>
      </c>
      <c r="C224" s="306" t="s">
        <v>873</v>
      </c>
      <c r="D224" s="51">
        <v>1</v>
      </c>
      <c r="E224" s="56"/>
      <c r="F224" s="51"/>
      <c r="G224" s="56">
        <v>1</v>
      </c>
      <c r="H224" s="56">
        <v>1</v>
      </c>
      <c r="I224" s="56">
        <v>1</v>
      </c>
      <c r="J224" s="56"/>
      <c r="K224" s="56"/>
      <c r="L224" s="56"/>
      <c r="M224" s="56">
        <v>1</v>
      </c>
      <c r="N224" s="134"/>
    </row>
    <row r="225" spans="1:14" ht="31.5" customHeight="1" x14ac:dyDescent="0.25">
      <c r="A225" s="694"/>
      <c r="B225" s="79" t="s">
        <v>162</v>
      </c>
      <c r="C225" s="306" t="s">
        <v>874</v>
      </c>
      <c r="D225" s="51">
        <v>1</v>
      </c>
      <c r="E225" s="56"/>
      <c r="F225" s="51"/>
      <c r="G225" s="56">
        <v>1</v>
      </c>
      <c r="H225" s="56">
        <v>1</v>
      </c>
      <c r="I225" s="56">
        <v>1</v>
      </c>
      <c r="J225" s="56"/>
      <c r="K225" s="56"/>
      <c r="L225" s="56"/>
      <c r="M225" s="56">
        <v>1</v>
      </c>
      <c r="N225" s="134"/>
    </row>
    <row r="226" spans="1:14" ht="31.5" customHeight="1" x14ac:dyDescent="0.25">
      <c r="A226" s="694"/>
      <c r="B226" s="79" t="s">
        <v>162</v>
      </c>
      <c r="C226" s="306" t="s">
        <v>875</v>
      </c>
      <c r="D226" s="51">
        <v>1</v>
      </c>
      <c r="E226" s="56"/>
      <c r="F226" s="51"/>
      <c r="G226" s="56">
        <v>1</v>
      </c>
      <c r="H226" s="56">
        <v>1</v>
      </c>
      <c r="I226" s="56">
        <v>1</v>
      </c>
      <c r="J226" s="56"/>
      <c r="K226" s="56"/>
      <c r="L226" s="56"/>
      <c r="M226" s="56">
        <v>1</v>
      </c>
      <c r="N226" s="134"/>
    </row>
    <row r="227" spans="1:14" ht="31.5" customHeight="1" x14ac:dyDescent="0.25">
      <c r="A227" s="694"/>
      <c r="B227" s="79" t="s">
        <v>162</v>
      </c>
      <c r="C227" s="306" t="s">
        <v>876</v>
      </c>
      <c r="D227" s="51">
        <v>1</v>
      </c>
      <c r="E227" s="56"/>
      <c r="F227" s="51"/>
      <c r="G227" s="56">
        <v>1</v>
      </c>
      <c r="H227" s="56">
        <v>1</v>
      </c>
      <c r="I227" s="56">
        <v>1</v>
      </c>
      <c r="J227" s="56"/>
      <c r="K227" s="56"/>
      <c r="L227" s="56"/>
      <c r="M227" s="56">
        <v>1</v>
      </c>
      <c r="N227" s="134"/>
    </row>
    <row r="228" spans="1:14" ht="31.5" customHeight="1" x14ac:dyDescent="0.25">
      <c r="A228" s="694"/>
      <c r="B228" s="79" t="s">
        <v>162</v>
      </c>
      <c r="C228" s="306" t="s">
        <v>877</v>
      </c>
      <c r="D228" s="51">
        <v>1</v>
      </c>
      <c r="E228" s="56"/>
      <c r="F228" s="51"/>
      <c r="G228" s="56">
        <v>1</v>
      </c>
      <c r="H228" s="56">
        <v>1</v>
      </c>
      <c r="I228" s="56">
        <v>1</v>
      </c>
      <c r="J228" s="56"/>
      <c r="K228" s="56"/>
      <c r="L228" s="56"/>
      <c r="M228" s="56">
        <v>1</v>
      </c>
      <c r="N228" s="134"/>
    </row>
    <row r="229" spans="1:14" ht="31.5" customHeight="1" x14ac:dyDescent="0.25">
      <c r="A229" s="694"/>
      <c r="B229" s="79" t="s">
        <v>162</v>
      </c>
      <c r="C229" s="306" t="s">
        <v>878</v>
      </c>
      <c r="D229" s="51">
        <v>1</v>
      </c>
      <c r="E229" s="56"/>
      <c r="F229" s="51"/>
      <c r="G229" s="56">
        <v>1</v>
      </c>
      <c r="H229" s="56">
        <v>1</v>
      </c>
      <c r="I229" s="56">
        <v>1</v>
      </c>
      <c r="J229" s="56"/>
      <c r="K229" s="56"/>
      <c r="L229" s="56"/>
      <c r="M229" s="56">
        <v>1</v>
      </c>
      <c r="N229" s="134"/>
    </row>
    <row r="230" spans="1:14" ht="31.5" customHeight="1" x14ac:dyDescent="0.25">
      <c r="A230" s="694"/>
      <c r="B230" s="79" t="s">
        <v>162</v>
      </c>
      <c r="C230" s="306" t="s">
        <v>879</v>
      </c>
      <c r="D230" s="51">
        <v>1</v>
      </c>
      <c r="E230" s="56"/>
      <c r="F230" s="51"/>
      <c r="G230" s="56">
        <v>1</v>
      </c>
      <c r="H230" s="56">
        <v>1</v>
      </c>
      <c r="I230" s="56">
        <v>1</v>
      </c>
      <c r="J230" s="56"/>
      <c r="K230" s="56"/>
      <c r="L230" s="56"/>
      <c r="M230" s="56">
        <v>1</v>
      </c>
      <c r="N230" s="134"/>
    </row>
    <row r="231" spans="1:14" ht="31.5" customHeight="1" x14ac:dyDescent="0.25">
      <c r="A231" s="694"/>
      <c r="B231" s="79" t="s">
        <v>162</v>
      </c>
      <c r="C231" s="306" t="s">
        <v>880</v>
      </c>
      <c r="D231" s="51">
        <v>1</v>
      </c>
      <c r="E231" s="56"/>
      <c r="F231" s="51"/>
      <c r="G231" s="56">
        <v>1</v>
      </c>
      <c r="H231" s="56">
        <v>1</v>
      </c>
      <c r="I231" s="56">
        <v>1</v>
      </c>
      <c r="J231" s="56"/>
      <c r="K231" s="56"/>
      <c r="L231" s="56"/>
      <c r="M231" s="56">
        <v>1</v>
      </c>
      <c r="N231" s="134"/>
    </row>
    <row r="232" spans="1:14" ht="24" customHeight="1" x14ac:dyDescent="0.25">
      <c r="A232" s="694"/>
      <c r="B232" s="79" t="s">
        <v>162</v>
      </c>
      <c r="C232" s="306" t="s">
        <v>881</v>
      </c>
      <c r="D232" s="51">
        <v>1</v>
      </c>
      <c r="E232" s="56"/>
      <c r="F232" s="51"/>
      <c r="G232" s="56">
        <v>1</v>
      </c>
      <c r="H232" s="56">
        <v>1</v>
      </c>
      <c r="I232" s="56">
        <v>1</v>
      </c>
      <c r="J232" s="56"/>
      <c r="K232" s="56"/>
      <c r="L232" s="56"/>
      <c r="M232" s="56">
        <v>1</v>
      </c>
      <c r="N232" s="134"/>
    </row>
    <row r="233" spans="1:14" ht="24" customHeight="1" x14ac:dyDescent="0.25">
      <c r="A233" s="694"/>
      <c r="B233" s="79" t="s">
        <v>162</v>
      </c>
      <c r="C233" s="306" t="s">
        <v>882</v>
      </c>
      <c r="D233" s="51">
        <v>1</v>
      </c>
      <c r="E233" s="56"/>
      <c r="F233" s="51"/>
      <c r="G233" s="56">
        <v>1</v>
      </c>
      <c r="H233" s="56">
        <v>1</v>
      </c>
      <c r="I233" s="56">
        <v>1</v>
      </c>
      <c r="J233" s="56"/>
      <c r="K233" s="56"/>
      <c r="L233" s="56"/>
      <c r="M233" s="56">
        <v>1</v>
      </c>
      <c r="N233" s="134"/>
    </row>
    <row r="234" spans="1:14" ht="24" customHeight="1" x14ac:dyDescent="0.25">
      <c r="A234" s="695"/>
      <c r="B234" s="79" t="s">
        <v>162</v>
      </c>
      <c r="C234" s="306" t="s">
        <v>883</v>
      </c>
      <c r="D234" s="51">
        <v>1</v>
      </c>
      <c r="E234" s="56"/>
      <c r="F234" s="51"/>
      <c r="G234" s="56">
        <v>1</v>
      </c>
      <c r="H234" s="56">
        <v>1</v>
      </c>
      <c r="I234" s="56">
        <v>1</v>
      </c>
      <c r="J234" s="56"/>
      <c r="K234" s="56"/>
      <c r="L234" s="56"/>
      <c r="M234" s="56">
        <v>1</v>
      </c>
      <c r="N234" s="134"/>
    </row>
    <row r="235" spans="1:14" ht="24" customHeight="1" x14ac:dyDescent="0.25">
      <c r="A235" s="693" t="s">
        <v>73</v>
      </c>
      <c r="B235" s="79" t="s">
        <v>159</v>
      </c>
      <c r="C235" s="306" t="s">
        <v>297</v>
      </c>
      <c r="D235" s="56"/>
      <c r="E235" s="56">
        <v>1</v>
      </c>
      <c r="F235" s="56"/>
      <c r="G235" s="56">
        <v>1</v>
      </c>
      <c r="H235" s="56">
        <v>1</v>
      </c>
      <c r="I235" s="56">
        <v>1</v>
      </c>
      <c r="J235" s="56">
        <v>1</v>
      </c>
      <c r="K235" s="56">
        <v>1</v>
      </c>
      <c r="L235" s="56">
        <v>1</v>
      </c>
      <c r="M235" s="56">
        <v>1</v>
      </c>
      <c r="N235" s="344"/>
    </row>
    <row r="236" spans="1:14" ht="24" customHeight="1" x14ac:dyDescent="0.25">
      <c r="A236" s="694"/>
      <c r="B236" s="79" t="s">
        <v>159</v>
      </c>
      <c r="C236" s="306" t="s">
        <v>298</v>
      </c>
      <c r="D236" s="56"/>
      <c r="E236" s="56">
        <v>1</v>
      </c>
      <c r="F236" s="56"/>
      <c r="G236" s="56">
        <v>1</v>
      </c>
      <c r="H236" s="56">
        <v>1</v>
      </c>
      <c r="I236" s="56">
        <v>1</v>
      </c>
      <c r="J236" s="56">
        <v>1</v>
      </c>
      <c r="K236" s="56">
        <v>1</v>
      </c>
      <c r="L236" s="56">
        <v>1</v>
      </c>
      <c r="M236" s="56">
        <v>1</v>
      </c>
      <c r="N236" s="344"/>
    </row>
    <row r="237" spans="1:14" ht="24" customHeight="1" x14ac:dyDescent="0.25">
      <c r="A237" s="694"/>
      <c r="B237" s="79" t="s">
        <v>159</v>
      </c>
      <c r="C237" s="306" t="s">
        <v>299</v>
      </c>
      <c r="D237" s="51"/>
      <c r="E237" s="56">
        <v>1</v>
      </c>
      <c r="F237" s="51"/>
      <c r="G237" s="56">
        <v>1</v>
      </c>
      <c r="H237" s="56">
        <v>1</v>
      </c>
      <c r="I237" s="56">
        <v>1</v>
      </c>
      <c r="J237" s="56">
        <v>1</v>
      </c>
      <c r="K237" s="56">
        <v>1</v>
      </c>
      <c r="L237" s="56">
        <v>1</v>
      </c>
      <c r="M237" s="56">
        <v>1</v>
      </c>
      <c r="N237" s="344"/>
    </row>
    <row r="238" spans="1:14" ht="32.25" customHeight="1" x14ac:dyDescent="0.25">
      <c r="A238" s="694"/>
      <c r="B238" s="79" t="s">
        <v>159</v>
      </c>
      <c r="C238" s="306" t="s">
        <v>300</v>
      </c>
      <c r="D238" s="51"/>
      <c r="E238" s="56">
        <v>1</v>
      </c>
      <c r="F238" s="51"/>
      <c r="G238" s="56">
        <v>1</v>
      </c>
      <c r="H238" s="56">
        <v>1</v>
      </c>
      <c r="I238" s="56">
        <v>1</v>
      </c>
      <c r="J238" s="56">
        <v>1</v>
      </c>
      <c r="K238" s="56">
        <v>1</v>
      </c>
      <c r="L238" s="56">
        <v>1</v>
      </c>
      <c r="M238" s="56">
        <v>1</v>
      </c>
      <c r="N238" s="344"/>
    </row>
    <row r="239" spans="1:14" ht="27.75" customHeight="1" x14ac:dyDescent="0.25">
      <c r="A239" s="695"/>
      <c r="B239" s="79" t="s">
        <v>159</v>
      </c>
      <c r="C239" s="306" t="s">
        <v>301</v>
      </c>
      <c r="D239" s="51"/>
      <c r="E239" s="56">
        <v>1</v>
      </c>
      <c r="F239" s="51"/>
      <c r="G239" s="56">
        <v>1</v>
      </c>
      <c r="H239" s="56">
        <v>1</v>
      </c>
      <c r="I239" s="56">
        <v>1</v>
      </c>
      <c r="J239" s="56">
        <v>1</v>
      </c>
      <c r="K239" s="56">
        <v>1</v>
      </c>
      <c r="L239" s="56">
        <v>1</v>
      </c>
      <c r="M239" s="56">
        <v>1</v>
      </c>
      <c r="N239" s="344"/>
    </row>
    <row r="240" spans="1:14" ht="25.5" customHeight="1" x14ac:dyDescent="0.25">
      <c r="A240" s="696" t="s">
        <v>74</v>
      </c>
      <c r="B240" s="79" t="s">
        <v>159</v>
      </c>
      <c r="C240" s="306" t="s">
        <v>302</v>
      </c>
      <c r="D240" s="56"/>
      <c r="E240" s="51">
        <v>1</v>
      </c>
      <c r="F240" s="56"/>
      <c r="G240" s="56">
        <v>1</v>
      </c>
      <c r="H240" s="56">
        <v>1</v>
      </c>
      <c r="I240" s="56">
        <v>1</v>
      </c>
      <c r="J240" s="56">
        <v>1</v>
      </c>
      <c r="K240" s="56">
        <v>1</v>
      </c>
      <c r="L240" s="56">
        <v>1</v>
      </c>
      <c r="M240" s="51">
        <v>1</v>
      </c>
      <c r="N240" s="309"/>
    </row>
    <row r="241" spans="1:14" x14ac:dyDescent="0.25">
      <c r="A241" s="696"/>
      <c r="B241" s="79" t="s">
        <v>159</v>
      </c>
      <c r="C241" s="306" t="s">
        <v>303</v>
      </c>
      <c r="D241" s="56"/>
      <c r="E241" s="51">
        <v>1</v>
      </c>
      <c r="F241" s="56"/>
      <c r="G241" s="56">
        <v>1</v>
      </c>
      <c r="H241" s="56">
        <v>1</v>
      </c>
      <c r="I241" s="56">
        <v>1</v>
      </c>
      <c r="J241" s="56">
        <v>1</v>
      </c>
      <c r="K241" s="56">
        <v>1</v>
      </c>
      <c r="L241" s="56">
        <v>1</v>
      </c>
      <c r="M241" s="56">
        <v>1</v>
      </c>
      <c r="N241" s="309"/>
    </row>
    <row r="242" spans="1:14" x14ac:dyDescent="0.25">
      <c r="A242" s="696"/>
      <c r="B242" s="79" t="s">
        <v>159</v>
      </c>
      <c r="C242" s="306" t="s">
        <v>801</v>
      </c>
      <c r="D242" s="56"/>
      <c r="E242" s="56">
        <v>1</v>
      </c>
      <c r="F242" s="56">
        <v>1</v>
      </c>
      <c r="G242" s="56">
        <v>1</v>
      </c>
      <c r="H242" s="56">
        <v>1</v>
      </c>
      <c r="I242" s="56">
        <v>1</v>
      </c>
      <c r="J242" s="56">
        <v>1</v>
      </c>
      <c r="K242" s="56">
        <v>1</v>
      </c>
      <c r="L242" s="56">
        <v>1</v>
      </c>
      <c r="M242" s="56">
        <v>1</v>
      </c>
      <c r="N242" s="309"/>
    </row>
    <row r="243" spans="1:14" x14ac:dyDescent="0.25">
      <c r="A243" s="696"/>
      <c r="B243" s="79" t="s">
        <v>162</v>
      </c>
      <c r="C243" s="337" t="s">
        <v>821</v>
      </c>
      <c r="D243" s="135"/>
      <c r="E243" s="135"/>
      <c r="F243" s="135"/>
      <c r="G243" s="135">
        <v>1</v>
      </c>
      <c r="H243" s="135">
        <v>1</v>
      </c>
      <c r="I243" s="135">
        <v>1</v>
      </c>
      <c r="J243" s="135"/>
      <c r="K243" s="135"/>
      <c r="L243" s="135"/>
      <c r="M243" s="135"/>
      <c r="N243" s="279"/>
    </row>
    <row r="244" spans="1:14" x14ac:dyDescent="0.25">
      <c r="A244" s="696"/>
      <c r="B244" s="227" t="s">
        <v>162</v>
      </c>
      <c r="C244" s="337" t="s">
        <v>822</v>
      </c>
      <c r="D244" s="135"/>
      <c r="E244" s="135"/>
      <c r="F244" s="135"/>
      <c r="G244" s="135">
        <v>1</v>
      </c>
      <c r="H244" s="135">
        <v>1</v>
      </c>
      <c r="I244" s="135">
        <v>1</v>
      </c>
      <c r="J244" s="135"/>
      <c r="K244" s="135"/>
      <c r="L244" s="135"/>
      <c r="M244" s="135"/>
      <c r="N244" s="279"/>
    </row>
    <row r="245" spans="1:14" x14ac:dyDescent="0.25">
      <c r="A245" s="696"/>
      <c r="B245" s="149" t="s">
        <v>162</v>
      </c>
      <c r="C245" s="333" t="s">
        <v>823</v>
      </c>
      <c r="D245" s="52"/>
      <c r="E245" s="52"/>
      <c r="F245" s="52"/>
      <c r="G245" s="135">
        <v>1</v>
      </c>
      <c r="H245" s="135">
        <v>1</v>
      </c>
      <c r="I245" s="135">
        <v>1</v>
      </c>
      <c r="J245" s="52"/>
      <c r="K245" s="52"/>
      <c r="L245" s="52"/>
      <c r="M245" s="52"/>
      <c r="N245" s="269"/>
    </row>
    <row r="246" spans="1:14" x14ac:dyDescent="0.25">
      <c r="A246" s="696"/>
      <c r="B246" s="149" t="s">
        <v>162</v>
      </c>
      <c r="C246" s="333" t="s">
        <v>824</v>
      </c>
      <c r="D246" s="52"/>
      <c r="E246" s="52"/>
      <c r="F246" s="52"/>
      <c r="G246" s="135">
        <v>1</v>
      </c>
      <c r="H246" s="135">
        <v>1</v>
      </c>
      <c r="I246" s="135">
        <v>1</v>
      </c>
      <c r="J246" s="52"/>
      <c r="K246" s="52"/>
      <c r="L246" s="52"/>
      <c r="M246" s="52"/>
      <c r="N246" s="269"/>
    </row>
    <row r="247" spans="1:14" x14ac:dyDescent="0.25">
      <c r="A247" s="696"/>
      <c r="B247" s="149" t="s">
        <v>162</v>
      </c>
      <c r="C247" s="337" t="s">
        <v>825</v>
      </c>
      <c r="D247" s="135"/>
      <c r="E247" s="135"/>
      <c r="F247" s="135"/>
      <c r="G247" s="135">
        <v>1</v>
      </c>
      <c r="H247" s="135">
        <v>1</v>
      </c>
      <c r="I247" s="135">
        <v>1</v>
      </c>
      <c r="J247" s="135"/>
      <c r="K247" s="135"/>
      <c r="L247" s="135"/>
      <c r="M247" s="135"/>
      <c r="N247" s="279"/>
    </row>
    <row r="248" spans="1:14" x14ac:dyDescent="0.25">
      <c r="A248" s="696"/>
      <c r="B248" s="149" t="s">
        <v>162</v>
      </c>
      <c r="C248" s="337" t="s">
        <v>826</v>
      </c>
      <c r="D248" s="135"/>
      <c r="E248" s="135"/>
      <c r="F248" s="135"/>
      <c r="G248" s="135">
        <v>1</v>
      </c>
      <c r="H248" s="135">
        <v>1</v>
      </c>
      <c r="I248" s="135">
        <v>1</v>
      </c>
      <c r="J248" s="135"/>
      <c r="K248" s="135"/>
      <c r="L248" s="135"/>
      <c r="M248" s="135"/>
      <c r="N248" s="279"/>
    </row>
    <row r="249" spans="1:14" x14ac:dyDescent="0.25">
      <c r="A249" s="696"/>
      <c r="B249" s="149" t="s">
        <v>162</v>
      </c>
      <c r="C249" s="337" t="s">
        <v>827</v>
      </c>
      <c r="D249" s="135"/>
      <c r="E249" s="135"/>
      <c r="F249" s="135"/>
      <c r="G249" s="135">
        <v>1</v>
      </c>
      <c r="H249" s="135">
        <v>1</v>
      </c>
      <c r="I249" s="135">
        <v>1</v>
      </c>
      <c r="J249" s="135"/>
      <c r="K249" s="135"/>
      <c r="L249" s="135"/>
      <c r="M249" s="135"/>
      <c r="N249" s="279"/>
    </row>
    <row r="250" spans="1:14" x14ac:dyDescent="0.25">
      <c r="A250" s="696"/>
      <c r="B250" s="149" t="s">
        <v>162</v>
      </c>
      <c r="C250" s="333" t="s">
        <v>828</v>
      </c>
      <c r="D250" s="52"/>
      <c r="E250" s="52"/>
      <c r="F250" s="52"/>
      <c r="G250" s="135">
        <v>1</v>
      </c>
      <c r="H250" s="135">
        <v>1</v>
      </c>
      <c r="I250" s="135">
        <v>1</v>
      </c>
      <c r="J250" s="52"/>
      <c r="K250" s="52"/>
      <c r="L250" s="52"/>
      <c r="M250" s="52"/>
      <c r="N250" s="269"/>
    </row>
    <row r="251" spans="1:14" x14ac:dyDescent="0.25">
      <c r="A251" s="696"/>
      <c r="B251" s="149" t="s">
        <v>162</v>
      </c>
      <c r="C251" s="333" t="s">
        <v>829</v>
      </c>
      <c r="D251" s="52"/>
      <c r="E251" s="52"/>
      <c r="F251" s="52"/>
      <c r="G251" s="135">
        <v>1</v>
      </c>
      <c r="H251" s="135">
        <v>1</v>
      </c>
      <c r="I251" s="135">
        <v>1</v>
      </c>
      <c r="J251" s="52"/>
      <c r="K251" s="52"/>
      <c r="L251" s="52"/>
      <c r="M251" s="52"/>
      <c r="N251" s="269"/>
    </row>
    <row r="252" spans="1:14" x14ac:dyDescent="0.25">
      <c r="A252" s="696"/>
      <c r="B252" s="149" t="s">
        <v>162</v>
      </c>
      <c r="C252" s="337" t="s">
        <v>830</v>
      </c>
      <c r="D252" s="135"/>
      <c r="E252" s="135"/>
      <c r="F252" s="135"/>
      <c r="G252" s="135">
        <v>1</v>
      </c>
      <c r="H252" s="135">
        <v>1</v>
      </c>
      <c r="I252" s="135">
        <v>1</v>
      </c>
      <c r="J252" s="135"/>
      <c r="K252" s="135"/>
      <c r="L252" s="135"/>
      <c r="M252" s="135"/>
      <c r="N252" s="279"/>
    </row>
    <row r="253" spans="1:14" x14ac:dyDescent="0.25">
      <c r="A253" s="696"/>
      <c r="B253" s="149" t="s">
        <v>162</v>
      </c>
      <c r="C253" s="337" t="s">
        <v>831</v>
      </c>
      <c r="D253" s="135"/>
      <c r="E253" s="135"/>
      <c r="F253" s="135"/>
      <c r="G253" s="135">
        <v>1</v>
      </c>
      <c r="H253" s="135">
        <v>1</v>
      </c>
      <c r="I253" s="135">
        <v>1</v>
      </c>
      <c r="J253" s="135"/>
      <c r="K253" s="135"/>
      <c r="L253" s="135"/>
      <c r="M253" s="135"/>
      <c r="N253" s="279"/>
    </row>
    <row r="254" spans="1:14" x14ac:dyDescent="0.25">
      <c r="A254" s="696"/>
      <c r="B254" s="149" t="s">
        <v>162</v>
      </c>
      <c r="C254" s="333" t="s">
        <v>832</v>
      </c>
      <c r="D254" s="52">
        <v>1</v>
      </c>
      <c r="E254" s="52"/>
      <c r="F254" s="52"/>
      <c r="G254" s="135">
        <v>1</v>
      </c>
      <c r="H254" s="135">
        <v>1</v>
      </c>
      <c r="I254" s="135">
        <v>1</v>
      </c>
      <c r="J254" s="52"/>
      <c r="K254" s="52"/>
      <c r="L254" s="52"/>
      <c r="M254" s="52"/>
      <c r="N254" s="269"/>
    </row>
    <row r="255" spans="1:14" x14ac:dyDescent="0.25">
      <c r="A255" s="696"/>
      <c r="B255" s="149" t="s">
        <v>162</v>
      </c>
      <c r="C255" s="333" t="s">
        <v>833</v>
      </c>
      <c r="D255" s="52"/>
      <c r="E255" s="52"/>
      <c r="F255" s="52"/>
      <c r="G255" s="135">
        <v>1</v>
      </c>
      <c r="H255" s="135">
        <v>1</v>
      </c>
      <c r="I255" s="135">
        <v>1</v>
      </c>
      <c r="J255" s="52"/>
      <c r="K255" s="52"/>
      <c r="L255" s="52"/>
      <c r="M255" s="52"/>
      <c r="N255" s="269"/>
    </row>
    <row r="256" spans="1:14" x14ac:dyDescent="0.25">
      <c r="A256" s="696"/>
      <c r="B256" s="149" t="s">
        <v>162</v>
      </c>
      <c r="C256" s="337" t="s">
        <v>834</v>
      </c>
      <c r="D256" s="135">
        <v>1</v>
      </c>
      <c r="E256" s="135"/>
      <c r="F256" s="135"/>
      <c r="G256" s="135">
        <v>1</v>
      </c>
      <c r="H256" s="135">
        <v>1</v>
      </c>
      <c r="I256" s="135">
        <v>1</v>
      </c>
      <c r="J256" s="135"/>
      <c r="K256" s="135"/>
      <c r="L256" s="135"/>
      <c r="M256" s="135"/>
      <c r="N256" s="279"/>
    </row>
    <row r="257" spans="1:14" x14ac:dyDescent="0.25">
      <c r="A257" s="696"/>
      <c r="B257" s="149" t="s">
        <v>162</v>
      </c>
      <c r="C257" s="337" t="s">
        <v>835</v>
      </c>
      <c r="D257" s="135"/>
      <c r="E257" s="135"/>
      <c r="F257" s="135"/>
      <c r="G257" s="135">
        <v>1</v>
      </c>
      <c r="H257" s="135">
        <v>1</v>
      </c>
      <c r="I257" s="135">
        <v>1</v>
      </c>
      <c r="J257" s="135"/>
      <c r="K257" s="135"/>
      <c r="L257" s="135"/>
      <c r="M257" s="135"/>
      <c r="N257" s="279"/>
    </row>
    <row r="258" spans="1:14" ht="16.5" thickBot="1" x14ac:dyDescent="0.3">
      <c r="A258" s="697"/>
      <c r="B258" s="361" t="s">
        <v>162</v>
      </c>
      <c r="C258" s="362" t="s">
        <v>836</v>
      </c>
      <c r="D258" s="363"/>
      <c r="E258" s="363"/>
      <c r="F258" s="363"/>
      <c r="G258" s="364">
        <v>1</v>
      </c>
      <c r="H258" s="364">
        <v>1</v>
      </c>
      <c r="I258" s="364">
        <v>1</v>
      </c>
      <c r="J258" s="363"/>
      <c r="K258" s="363"/>
      <c r="L258" s="363"/>
      <c r="M258" s="363"/>
      <c r="N258" s="273"/>
    </row>
    <row r="260" spans="1:14" x14ac:dyDescent="0.25">
      <c r="A260" t="s">
        <v>304</v>
      </c>
    </row>
  </sheetData>
  <mergeCells count="58">
    <mergeCell ref="A108:A111"/>
    <mergeCell ref="A112:A117"/>
    <mergeCell ref="B151:N151"/>
    <mergeCell ref="A152:A153"/>
    <mergeCell ref="A171:A182"/>
    <mergeCell ref="B162:N162"/>
    <mergeCell ref="A163:A170"/>
    <mergeCell ref="A154:A155"/>
    <mergeCell ref="A156:A157"/>
    <mergeCell ref="A158:A159"/>
    <mergeCell ref="A45:A52"/>
    <mergeCell ref="A55:A56"/>
    <mergeCell ref="A53:A54"/>
    <mergeCell ref="A14:A24"/>
    <mergeCell ref="B145:N145"/>
    <mergeCell ref="B137:N137"/>
    <mergeCell ref="B83:N83"/>
    <mergeCell ref="A84:A85"/>
    <mergeCell ref="A95:A97"/>
    <mergeCell ref="B98:N98"/>
    <mergeCell ref="A91:A93"/>
    <mergeCell ref="A86:A87"/>
    <mergeCell ref="A88:A90"/>
    <mergeCell ref="A141:A142"/>
    <mergeCell ref="A143:A144"/>
    <mergeCell ref="A138:A139"/>
    <mergeCell ref="B72:N72"/>
    <mergeCell ref="A1:N1"/>
    <mergeCell ref="A3:A4"/>
    <mergeCell ref="B3:B4"/>
    <mergeCell ref="D3:N3"/>
    <mergeCell ref="B5:N5"/>
    <mergeCell ref="A6:A9"/>
    <mergeCell ref="A59:A62"/>
    <mergeCell ref="B58:N58"/>
    <mergeCell ref="A10:A12"/>
    <mergeCell ref="A25:A26"/>
    <mergeCell ref="A31:A33"/>
    <mergeCell ref="B34:N34"/>
    <mergeCell ref="A27:A30"/>
    <mergeCell ref="A35:A42"/>
    <mergeCell ref="A43:A44"/>
    <mergeCell ref="A235:A239"/>
    <mergeCell ref="A240:A258"/>
    <mergeCell ref="A199:A234"/>
    <mergeCell ref="A63:A66"/>
    <mergeCell ref="A74:A75"/>
    <mergeCell ref="A118:A123"/>
    <mergeCell ref="A124:A126"/>
    <mergeCell ref="A99:A103"/>
    <mergeCell ref="A76:A78"/>
    <mergeCell ref="A79:A80"/>
    <mergeCell ref="A81:A82"/>
    <mergeCell ref="A184:A185"/>
    <mergeCell ref="A186:A198"/>
    <mergeCell ref="A146:A147"/>
    <mergeCell ref="A127:A136"/>
    <mergeCell ref="A104:A107"/>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5"/>
  <sheetViews>
    <sheetView workbookViewId="0">
      <pane xSplit="1" ySplit="3" topLeftCell="B58" activePane="bottomRight" state="frozen"/>
      <selection pane="topRight" activeCell="B1" sqref="B1"/>
      <selection pane="bottomLeft" activeCell="A4" sqref="A4"/>
      <selection pane="bottomRight" activeCell="D20" sqref="D20"/>
    </sheetView>
  </sheetViews>
  <sheetFormatPr defaultRowHeight="15.75" x14ac:dyDescent="0.25"/>
  <cols>
    <col min="1" max="1" width="16.25" customWidth="1"/>
    <col min="2" max="2" width="15" customWidth="1"/>
    <col min="3" max="3" width="14.5" customWidth="1"/>
    <col min="4" max="4" width="18.75" customWidth="1"/>
    <col min="5" max="11" width="14.5" customWidth="1"/>
  </cols>
  <sheetData>
    <row r="1" spans="1:11" ht="26.25" customHeight="1" x14ac:dyDescent="0.25">
      <c r="A1" s="689" t="s">
        <v>305</v>
      </c>
      <c r="B1" s="689"/>
      <c r="C1" s="689"/>
      <c r="D1" s="689"/>
      <c r="E1" s="689"/>
      <c r="F1" s="689"/>
      <c r="G1" s="689"/>
      <c r="H1" s="689"/>
      <c r="I1" s="689"/>
      <c r="J1" s="689"/>
      <c r="K1" s="689"/>
    </row>
    <row r="2" spans="1:11" ht="16.5" thickBot="1" x14ac:dyDescent="0.3">
      <c r="A2" s="1"/>
      <c r="B2" s="1"/>
      <c r="C2" s="1"/>
      <c r="D2" s="1"/>
      <c r="E2" s="1"/>
      <c r="F2" s="1"/>
      <c r="G2" s="1"/>
      <c r="H2" s="1"/>
      <c r="I2" s="1"/>
      <c r="J2" s="1"/>
      <c r="K2" s="1"/>
    </row>
    <row r="3" spans="1:11" ht="89.25" customHeight="1" thickBot="1" x14ac:dyDescent="0.3">
      <c r="A3" s="49" t="s">
        <v>306</v>
      </c>
      <c r="B3" s="237" t="s">
        <v>307</v>
      </c>
      <c r="C3" s="237" t="s">
        <v>308</v>
      </c>
      <c r="D3" s="237" t="s">
        <v>309</v>
      </c>
      <c r="E3" s="237" t="s">
        <v>310</v>
      </c>
      <c r="F3" s="554" t="s">
        <v>311</v>
      </c>
      <c r="G3" s="554" t="s">
        <v>312</v>
      </c>
      <c r="H3" s="554" t="s">
        <v>313</v>
      </c>
      <c r="I3" s="554" t="s">
        <v>314</v>
      </c>
      <c r="J3" s="554" t="s">
        <v>315</v>
      </c>
      <c r="K3" s="555" t="s">
        <v>316</v>
      </c>
    </row>
    <row r="4" spans="1:11" ht="36" customHeight="1" x14ac:dyDescent="0.25">
      <c r="A4" s="4" t="s">
        <v>791</v>
      </c>
      <c r="B4" s="725"/>
      <c r="C4" s="726"/>
      <c r="D4" s="726"/>
      <c r="E4" s="726"/>
      <c r="F4" s="726"/>
      <c r="G4" s="726"/>
      <c r="H4" s="726"/>
      <c r="I4" s="726"/>
      <c r="J4" s="726"/>
      <c r="K4" s="727"/>
    </row>
    <row r="5" spans="1:11" s="98" customFormat="1" x14ac:dyDescent="0.25">
      <c r="A5" s="556" t="s">
        <v>14</v>
      </c>
      <c r="B5" s="557" t="s">
        <v>1273</v>
      </c>
      <c r="C5" s="557">
        <v>162</v>
      </c>
      <c r="D5" s="558">
        <v>359.2</v>
      </c>
      <c r="E5" s="557">
        <v>0</v>
      </c>
      <c r="F5" s="559"/>
      <c r="G5" s="559"/>
      <c r="H5" s="559"/>
      <c r="I5" s="559"/>
      <c r="J5" s="559"/>
      <c r="K5" s="560"/>
    </row>
    <row r="6" spans="1:11" x14ac:dyDescent="0.25">
      <c r="A6" s="124" t="s">
        <v>15</v>
      </c>
      <c r="B6" s="126">
        <v>30100</v>
      </c>
      <c r="C6" s="126">
        <v>88</v>
      </c>
      <c r="D6" s="126">
        <v>341</v>
      </c>
      <c r="E6" s="126">
        <v>7</v>
      </c>
      <c r="F6" s="126">
        <v>0</v>
      </c>
      <c r="G6" s="126">
        <v>0</v>
      </c>
      <c r="H6" s="126">
        <v>0</v>
      </c>
      <c r="I6" s="126">
        <v>0</v>
      </c>
      <c r="J6" s="126">
        <v>0</v>
      </c>
      <c r="K6" s="127">
        <v>0</v>
      </c>
    </row>
    <row r="7" spans="1:11" x14ac:dyDescent="0.25">
      <c r="A7" s="556" t="s">
        <v>82</v>
      </c>
      <c r="B7" s="557">
        <v>4780</v>
      </c>
      <c r="C7" s="557">
        <v>25</v>
      </c>
      <c r="D7" s="557">
        <v>658</v>
      </c>
      <c r="E7" s="557">
        <v>0</v>
      </c>
      <c r="F7" s="559">
        <v>3</v>
      </c>
      <c r="G7" s="559">
        <v>2</v>
      </c>
      <c r="H7" s="559">
        <v>1</v>
      </c>
      <c r="I7" s="559">
        <v>3</v>
      </c>
      <c r="J7" s="559">
        <v>1</v>
      </c>
      <c r="K7" s="560">
        <v>1</v>
      </c>
    </row>
    <row r="8" spans="1:11" ht="18" customHeight="1" x14ac:dyDescent="0.25">
      <c r="A8" s="556" t="s">
        <v>17</v>
      </c>
      <c r="B8" s="557">
        <v>22245</v>
      </c>
      <c r="C8" s="557">
        <v>5877</v>
      </c>
      <c r="D8" s="557">
        <v>31.164409537684818</v>
      </c>
      <c r="E8" s="557">
        <v>15</v>
      </c>
      <c r="F8" s="559">
        <v>8</v>
      </c>
      <c r="G8" s="559">
        <v>0</v>
      </c>
      <c r="H8" s="559">
        <v>6</v>
      </c>
      <c r="I8" s="559">
        <v>10</v>
      </c>
      <c r="J8" s="559">
        <v>1</v>
      </c>
      <c r="K8" s="560">
        <v>3</v>
      </c>
    </row>
    <row r="9" spans="1:11" x14ac:dyDescent="0.25">
      <c r="A9" s="556" t="s">
        <v>18</v>
      </c>
      <c r="B9" s="557">
        <v>22391</v>
      </c>
      <c r="C9" s="557">
        <v>67</v>
      </c>
      <c r="D9" s="557">
        <v>334.19402985074629</v>
      </c>
      <c r="E9" s="557">
        <v>67</v>
      </c>
      <c r="F9" s="559">
        <v>5</v>
      </c>
      <c r="G9" s="559">
        <v>3</v>
      </c>
      <c r="H9" s="559">
        <v>0</v>
      </c>
      <c r="I9" s="559">
        <v>4</v>
      </c>
      <c r="J9" s="559">
        <v>0</v>
      </c>
      <c r="K9" s="560">
        <v>0</v>
      </c>
    </row>
    <row r="10" spans="1:11" s="98" customFormat="1" x14ac:dyDescent="0.25">
      <c r="A10" s="561" t="s">
        <v>19</v>
      </c>
      <c r="B10" s="557">
        <v>28181</v>
      </c>
      <c r="C10" s="557">
        <v>104</v>
      </c>
      <c r="D10" s="557">
        <v>270</v>
      </c>
      <c r="E10" s="557">
        <v>0</v>
      </c>
      <c r="F10" s="557">
        <v>23</v>
      </c>
      <c r="G10" s="557">
        <v>6</v>
      </c>
      <c r="H10" s="557">
        <v>0</v>
      </c>
      <c r="I10" s="557">
        <v>4</v>
      </c>
      <c r="J10" s="557">
        <v>2</v>
      </c>
      <c r="K10" s="562">
        <v>0</v>
      </c>
    </row>
    <row r="11" spans="1:11" ht="16.5" thickBot="1" x14ac:dyDescent="0.3">
      <c r="A11" s="563" t="s">
        <v>20</v>
      </c>
      <c r="B11" s="564">
        <v>24192</v>
      </c>
      <c r="C11" s="564">
        <v>61</v>
      </c>
      <c r="D11" s="565">
        <v>396.59016393442624</v>
      </c>
      <c r="E11" s="564">
        <v>0</v>
      </c>
      <c r="F11" s="566">
        <v>0</v>
      </c>
      <c r="G11" s="566">
        <v>0</v>
      </c>
      <c r="H11" s="566">
        <v>0</v>
      </c>
      <c r="I11" s="566">
        <v>0</v>
      </c>
      <c r="J11" s="566">
        <v>0</v>
      </c>
      <c r="K11" s="567">
        <v>0</v>
      </c>
    </row>
    <row r="12" spans="1:11" ht="24" customHeight="1" x14ac:dyDescent="0.25">
      <c r="A12" s="4" t="s">
        <v>792</v>
      </c>
      <c r="B12" s="684"/>
      <c r="C12" s="685"/>
      <c r="D12" s="685"/>
      <c r="E12" s="685"/>
      <c r="F12" s="685"/>
      <c r="G12" s="685"/>
      <c r="H12" s="685"/>
      <c r="I12" s="685"/>
      <c r="J12" s="685"/>
      <c r="K12" s="686"/>
    </row>
    <row r="13" spans="1:11" s="113" customFormat="1" x14ac:dyDescent="0.25">
      <c r="A13" s="373" t="s">
        <v>21</v>
      </c>
      <c r="B13" s="227">
        <v>47452</v>
      </c>
      <c r="C13" s="227">
        <v>67</v>
      </c>
      <c r="D13" s="568">
        <v>708.2388059701492</v>
      </c>
      <c r="E13" s="569">
        <v>0</v>
      </c>
      <c r="F13" s="570">
        <v>40</v>
      </c>
      <c r="G13" s="570">
        <v>5</v>
      </c>
      <c r="H13" s="570">
        <v>35</v>
      </c>
      <c r="I13" s="570">
        <v>24</v>
      </c>
      <c r="J13" s="570">
        <v>0</v>
      </c>
      <c r="K13" s="571">
        <v>24</v>
      </c>
    </row>
    <row r="14" spans="1:11" s="113" customFormat="1" x14ac:dyDescent="0.25">
      <c r="A14" s="373" t="s">
        <v>23</v>
      </c>
      <c r="B14" s="227">
        <v>31728</v>
      </c>
      <c r="C14" s="227">
        <v>109</v>
      </c>
      <c r="D14" s="568">
        <v>291.08256880733944</v>
      </c>
      <c r="E14" s="569">
        <v>0</v>
      </c>
      <c r="F14" s="570">
        <v>16</v>
      </c>
      <c r="G14" s="570">
        <v>0</v>
      </c>
      <c r="H14" s="570">
        <v>16</v>
      </c>
      <c r="I14" s="570">
        <v>6</v>
      </c>
      <c r="J14" s="570">
        <v>0</v>
      </c>
      <c r="K14" s="571">
        <v>2</v>
      </c>
    </row>
    <row r="15" spans="1:11" x14ac:dyDescent="0.25">
      <c r="A15" s="373" t="s">
        <v>24</v>
      </c>
      <c r="B15" s="227">
        <v>297686</v>
      </c>
      <c r="C15" s="227">
        <v>531</v>
      </c>
      <c r="D15" s="568">
        <v>548.68997587818478</v>
      </c>
      <c r="E15" s="569"/>
      <c r="F15" s="570">
        <v>10</v>
      </c>
      <c r="G15" s="570"/>
      <c r="H15" s="570"/>
      <c r="I15" s="570">
        <v>87</v>
      </c>
      <c r="J15" s="570"/>
      <c r="K15" s="571"/>
    </row>
    <row r="16" spans="1:11" x14ac:dyDescent="0.25">
      <c r="A16" s="373" t="s">
        <v>25</v>
      </c>
      <c r="B16" s="227">
        <v>96852</v>
      </c>
      <c r="C16" s="227">
        <v>175</v>
      </c>
      <c r="D16" s="568">
        <v>553.44000000000005</v>
      </c>
      <c r="E16" s="569"/>
      <c r="F16" s="570">
        <v>203</v>
      </c>
      <c r="G16" s="570">
        <v>25</v>
      </c>
      <c r="H16" s="570">
        <v>62</v>
      </c>
      <c r="I16" s="570"/>
      <c r="J16" s="570"/>
      <c r="K16" s="571"/>
    </row>
    <row r="17" spans="1:11" s="113" customFormat="1" x14ac:dyDescent="0.25">
      <c r="A17" s="373" t="s">
        <v>26</v>
      </c>
      <c r="B17" s="227">
        <v>54854</v>
      </c>
      <c r="C17" s="227">
        <v>140</v>
      </c>
      <c r="D17" s="568">
        <v>391.81428571428569</v>
      </c>
      <c r="E17" s="569">
        <v>0</v>
      </c>
      <c r="F17" s="570">
        <v>26</v>
      </c>
      <c r="G17" s="570">
        <v>15</v>
      </c>
      <c r="H17" s="570">
        <v>0</v>
      </c>
      <c r="I17" s="570">
        <v>28</v>
      </c>
      <c r="J17" s="570">
        <v>12</v>
      </c>
      <c r="K17" s="571">
        <v>0</v>
      </c>
    </row>
    <row r="18" spans="1:11" ht="16.5" thickBot="1" x14ac:dyDescent="0.3">
      <c r="A18" s="376" t="s">
        <v>27</v>
      </c>
      <c r="B18" s="377">
        <v>36324</v>
      </c>
      <c r="C18" s="377">
        <v>120</v>
      </c>
      <c r="D18" s="568">
        <v>302.7</v>
      </c>
      <c r="E18" s="572">
        <v>138</v>
      </c>
      <c r="F18" s="573">
        <v>8</v>
      </c>
      <c r="G18" s="573">
        <v>1</v>
      </c>
      <c r="H18" s="573">
        <v>4</v>
      </c>
      <c r="I18" s="573">
        <v>3</v>
      </c>
      <c r="J18" s="573">
        <v>0</v>
      </c>
      <c r="K18" s="574">
        <v>0</v>
      </c>
    </row>
    <row r="19" spans="1:11" ht="39" customHeight="1" x14ac:dyDescent="0.25">
      <c r="A19" s="62" t="s">
        <v>796</v>
      </c>
      <c r="B19" s="690"/>
      <c r="C19" s="691"/>
      <c r="D19" s="691"/>
      <c r="E19" s="691"/>
      <c r="F19" s="691"/>
      <c r="G19" s="691"/>
      <c r="H19" s="691"/>
      <c r="I19" s="691"/>
      <c r="J19" s="691"/>
      <c r="K19" s="692"/>
    </row>
    <row r="20" spans="1:11" ht="24" customHeight="1" x14ac:dyDescent="0.25">
      <c r="A20" s="524" t="s">
        <v>28</v>
      </c>
      <c r="B20" s="150">
        <v>164310</v>
      </c>
      <c r="C20" s="150">
        <v>495</v>
      </c>
      <c r="D20" s="150">
        <v>331.93939393939394</v>
      </c>
      <c r="E20" s="150">
        <v>0</v>
      </c>
      <c r="F20" s="150">
        <v>16</v>
      </c>
      <c r="G20" s="150">
        <v>12</v>
      </c>
      <c r="H20" s="150">
        <v>0</v>
      </c>
      <c r="I20" s="150">
        <v>60</v>
      </c>
      <c r="J20" s="150">
        <v>16</v>
      </c>
      <c r="K20" s="151">
        <v>0</v>
      </c>
    </row>
    <row r="21" spans="1:11" ht="23.25" customHeight="1" x14ac:dyDescent="0.25">
      <c r="A21" s="524" t="s">
        <v>29</v>
      </c>
      <c r="B21" s="150">
        <v>35770</v>
      </c>
      <c r="C21" s="150">
        <v>97</v>
      </c>
      <c r="D21" s="150">
        <v>14857</v>
      </c>
      <c r="E21" s="150">
        <v>60</v>
      </c>
      <c r="F21" s="150">
        <v>35</v>
      </c>
      <c r="G21" s="150">
        <v>8</v>
      </c>
      <c r="H21" s="150"/>
      <c r="I21" s="150"/>
      <c r="J21" s="150"/>
      <c r="K21" s="151"/>
    </row>
    <row r="22" spans="1:11" ht="20.25" customHeight="1" x14ac:dyDescent="0.25">
      <c r="A22" s="524" t="s">
        <v>30</v>
      </c>
      <c r="B22" s="149">
        <v>42102</v>
      </c>
      <c r="C22" s="149">
        <v>69</v>
      </c>
      <c r="D22" s="149">
        <v>647</v>
      </c>
      <c r="E22" s="149">
        <v>49</v>
      </c>
      <c r="F22" s="149">
        <v>13</v>
      </c>
      <c r="G22" s="149">
        <v>2</v>
      </c>
      <c r="H22" s="149">
        <v>11</v>
      </c>
      <c r="I22" s="149">
        <v>38</v>
      </c>
      <c r="J22" s="149">
        <v>0</v>
      </c>
      <c r="K22" s="149">
        <v>38</v>
      </c>
    </row>
    <row r="23" spans="1:11" x14ac:dyDescent="0.25">
      <c r="A23" s="524" t="s">
        <v>31</v>
      </c>
      <c r="B23" s="150">
        <v>4725</v>
      </c>
      <c r="C23" s="150">
        <v>63</v>
      </c>
      <c r="D23" s="150">
        <v>75</v>
      </c>
      <c r="E23" s="150">
        <v>1</v>
      </c>
      <c r="F23" s="150">
        <v>0</v>
      </c>
      <c r="G23" s="150">
        <v>0</v>
      </c>
      <c r="H23" s="150">
        <v>0</v>
      </c>
      <c r="I23" s="150">
        <v>1</v>
      </c>
      <c r="J23" s="150">
        <v>2</v>
      </c>
      <c r="K23" s="151">
        <v>1</v>
      </c>
    </row>
    <row r="24" spans="1:11" s="103" customFormat="1" x14ac:dyDescent="0.25">
      <c r="A24" s="524" t="s">
        <v>33</v>
      </c>
      <c r="B24" s="150">
        <v>17121</v>
      </c>
      <c r="C24" s="150">
        <v>83</v>
      </c>
      <c r="D24" s="150">
        <v>206</v>
      </c>
      <c r="E24" s="150">
        <v>0</v>
      </c>
      <c r="F24" s="150">
        <v>4</v>
      </c>
      <c r="G24" s="150">
        <v>3</v>
      </c>
      <c r="H24" s="150">
        <v>0</v>
      </c>
      <c r="I24" s="150">
        <v>3</v>
      </c>
      <c r="J24" s="150">
        <v>3</v>
      </c>
      <c r="K24" s="151">
        <v>0</v>
      </c>
    </row>
    <row r="25" spans="1:11" x14ac:dyDescent="0.25">
      <c r="A25" s="124" t="s">
        <v>35</v>
      </c>
      <c r="B25" s="575">
        <v>20040</v>
      </c>
      <c r="C25" s="575">
        <v>57</v>
      </c>
      <c r="D25" s="126">
        <v>351</v>
      </c>
      <c r="E25" s="575">
        <v>25</v>
      </c>
      <c r="F25" s="575">
        <v>4</v>
      </c>
      <c r="G25" s="575">
        <v>0</v>
      </c>
      <c r="H25" s="575">
        <v>4</v>
      </c>
      <c r="I25" s="575">
        <v>4</v>
      </c>
      <c r="J25" s="575">
        <v>0</v>
      </c>
      <c r="K25" s="576">
        <v>4</v>
      </c>
    </row>
    <row r="26" spans="1:11" ht="16.5" thickBot="1" x14ac:dyDescent="0.3">
      <c r="A26" s="524" t="s">
        <v>37</v>
      </c>
      <c r="B26" s="150">
        <v>36300</v>
      </c>
      <c r="C26" s="577">
        <v>102</v>
      </c>
      <c r="D26" s="162">
        <v>356</v>
      </c>
      <c r="E26" s="150">
        <v>102</v>
      </c>
      <c r="F26" s="731" t="s">
        <v>34</v>
      </c>
      <c r="G26" s="732"/>
      <c r="H26" s="732"/>
      <c r="I26" s="732"/>
      <c r="J26" s="732"/>
      <c r="K26" s="733"/>
    </row>
    <row r="27" spans="1:11" ht="40.5" customHeight="1" x14ac:dyDescent="0.25">
      <c r="A27" s="4" t="s">
        <v>797</v>
      </c>
      <c r="B27" s="690"/>
      <c r="C27" s="691"/>
      <c r="D27" s="691"/>
      <c r="E27" s="691"/>
      <c r="F27" s="691"/>
      <c r="G27" s="691"/>
      <c r="H27" s="691"/>
      <c r="I27" s="691"/>
      <c r="J27" s="691"/>
      <c r="K27" s="692"/>
    </row>
    <row r="28" spans="1:11" s="98" customFormat="1" ht="19.5" customHeight="1" x14ac:dyDescent="0.25">
      <c r="A28" s="524" t="s">
        <v>40</v>
      </c>
      <c r="B28" s="227">
        <v>9992</v>
      </c>
      <c r="C28" s="227">
        <v>63</v>
      </c>
      <c r="D28" s="568">
        <v>158.60317460317461</v>
      </c>
      <c r="E28" s="227">
        <v>3</v>
      </c>
      <c r="F28" s="570">
        <v>9</v>
      </c>
      <c r="G28" s="570">
        <v>7</v>
      </c>
      <c r="H28" s="570">
        <v>0</v>
      </c>
      <c r="I28" s="570">
        <v>3</v>
      </c>
      <c r="J28" s="570">
        <v>0</v>
      </c>
      <c r="K28" s="571">
        <v>0</v>
      </c>
    </row>
    <row r="29" spans="1:11" s="98" customFormat="1" ht="23.25" customHeight="1" x14ac:dyDescent="0.25">
      <c r="A29" s="524" t="s">
        <v>41</v>
      </c>
      <c r="B29" s="227">
        <v>10442</v>
      </c>
      <c r="C29" s="227">
        <v>39</v>
      </c>
      <c r="D29" s="568">
        <v>267.74358974358972</v>
      </c>
      <c r="E29" s="227">
        <v>37</v>
      </c>
      <c r="F29" s="569">
        <v>4</v>
      </c>
      <c r="G29" s="569">
        <v>0</v>
      </c>
      <c r="H29" s="569">
        <v>2</v>
      </c>
      <c r="I29" s="569">
        <v>3</v>
      </c>
      <c r="J29" s="569">
        <v>0</v>
      </c>
      <c r="K29" s="578">
        <v>0</v>
      </c>
    </row>
    <row r="30" spans="1:11" s="98" customFormat="1" ht="21" customHeight="1" x14ac:dyDescent="0.25">
      <c r="A30" s="524" t="s">
        <v>39</v>
      </c>
      <c r="B30" s="227">
        <v>57090</v>
      </c>
      <c r="C30" s="227">
        <v>149</v>
      </c>
      <c r="D30" s="568">
        <v>383.1543624161074</v>
      </c>
      <c r="E30" s="227">
        <v>63</v>
      </c>
      <c r="F30" s="570">
        <v>29</v>
      </c>
      <c r="G30" s="570">
        <v>10</v>
      </c>
      <c r="H30" s="570">
        <v>36</v>
      </c>
      <c r="I30" s="570">
        <v>19</v>
      </c>
      <c r="J30" s="570">
        <v>9</v>
      </c>
      <c r="K30" s="571">
        <v>9</v>
      </c>
    </row>
    <row r="31" spans="1:11" ht="18.75" customHeight="1" x14ac:dyDescent="0.25">
      <c r="A31" s="524" t="s">
        <v>42</v>
      </c>
      <c r="B31" s="227">
        <v>21824</v>
      </c>
      <c r="C31" s="227">
        <v>142</v>
      </c>
      <c r="D31" s="568">
        <v>153.69014084507043</v>
      </c>
      <c r="E31" s="227">
        <v>0</v>
      </c>
      <c r="F31" s="570">
        <v>6</v>
      </c>
      <c r="G31" s="570">
        <v>8</v>
      </c>
      <c r="H31" s="570">
        <v>0</v>
      </c>
      <c r="I31" s="570">
        <v>7</v>
      </c>
      <c r="J31" s="570">
        <v>6</v>
      </c>
      <c r="K31" s="571">
        <v>0</v>
      </c>
    </row>
    <row r="32" spans="1:11" s="98" customFormat="1" ht="24" customHeight="1" thickBot="1" x14ac:dyDescent="0.3">
      <c r="A32" s="530" t="s">
        <v>43</v>
      </c>
      <c r="B32" s="227">
        <v>33291</v>
      </c>
      <c r="C32" s="227">
        <v>113</v>
      </c>
      <c r="D32" s="568">
        <v>294.61061946902657</v>
      </c>
      <c r="E32" s="227">
        <v>36</v>
      </c>
      <c r="F32" s="570">
        <v>17</v>
      </c>
      <c r="G32" s="570">
        <v>3</v>
      </c>
      <c r="H32" s="570">
        <v>19</v>
      </c>
      <c r="I32" s="570">
        <v>54</v>
      </c>
      <c r="J32" s="570">
        <v>1</v>
      </c>
      <c r="K32" s="574">
        <v>4</v>
      </c>
    </row>
    <row r="33" spans="1:11" ht="41.25" customHeight="1" x14ac:dyDescent="0.25">
      <c r="A33" s="4" t="s">
        <v>798</v>
      </c>
      <c r="B33" s="690"/>
      <c r="C33" s="691"/>
      <c r="D33" s="691"/>
      <c r="E33" s="691"/>
      <c r="F33" s="691"/>
      <c r="G33" s="691"/>
      <c r="H33" s="691"/>
      <c r="I33" s="691"/>
      <c r="J33" s="691"/>
      <c r="K33" s="692"/>
    </row>
    <row r="34" spans="1:11" s="98" customFormat="1" x14ac:dyDescent="0.25">
      <c r="A34" s="579" t="s">
        <v>44</v>
      </c>
      <c r="B34" s="227">
        <v>28665</v>
      </c>
      <c r="C34" s="227">
        <v>78</v>
      </c>
      <c r="D34" s="568">
        <v>342.3</v>
      </c>
      <c r="E34" s="227">
        <v>16</v>
      </c>
      <c r="F34" s="570">
        <v>9</v>
      </c>
      <c r="G34" s="570">
        <v>0</v>
      </c>
      <c r="H34" s="570">
        <v>9</v>
      </c>
      <c r="I34" s="570">
        <v>12</v>
      </c>
      <c r="J34" s="570">
        <v>0</v>
      </c>
      <c r="K34" s="571">
        <v>12</v>
      </c>
    </row>
    <row r="35" spans="1:11" s="98" customFormat="1" x14ac:dyDescent="0.25">
      <c r="A35" s="579" t="s">
        <v>45</v>
      </c>
      <c r="B35" s="227">
        <v>19642</v>
      </c>
      <c r="C35" s="227">
        <v>65</v>
      </c>
      <c r="D35" s="568">
        <v>302.18461538461537</v>
      </c>
      <c r="E35" s="227">
        <v>5</v>
      </c>
      <c r="F35" s="570">
        <v>14</v>
      </c>
      <c r="G35" s="570">
        <v>0</v>
      </c>
      <c r="H35" s="570">
        <v>10</v>
      </c>
      <c r="I35" s="570">
        <v>47</v>
      </c>
      <c r="J35" s="570">
        <v>0</v>
      </c>
      <c r="K35" s="571">
        <v>15</v>
      </c>
    </row>
    <row r="36" spans="1:11" x14ac:dyDescent="0.25">
      <c r="A36" s="579" t="s">
        <v>46</v>
      </c>
      <c r="B36" s="227">
        <v>101156</v>
      </c>
      <c r="C36" s="227">
        <v>192</v>
      </c>
      <c r="D36" s="568">
        <v>526.85416666666663</v>
      </c>
      <c r="E36" s="227">
        <v>47</v>
      </c>
      <c r="F36" s="570">
        <v>1</v>
      </c>
      <c r="G36" s="570">
        <v>1</v>
      </c>
      <c r="H36" s="570">
        <v>0</v>
      </c>
      <c r="I36" s="570">
        <v>150</v>
      </c>
      <c r="J36" s="570">
        <v>88</v>
      </c>
      <c r="K36" s="571">
        <v>0</v>
      </c>
    </row>
    <row r="37" spans="1:11" s="98" customFormat="1" x14ac:dyDescent="0.25">
      <c r="A37" s="579" t="s">
        <v>47</v>
      </c>
      <c r="B37" s="227">
        <v>39011</v>
      </c>
      <c r="C37" s="227">
        <v>78</v>
      </c>
      <c r="D37" s="568">
        <v>500.14102564102564</v>
      </c>
      <c r="E37" s="227">
        <v>0</v>
      </c>
      <c r="F37" s="570">
        <v>45</v>
      </c>
      <c r="G37" s="570">
        <v>0</v>
      </c>
      <c r="H37" s="570">
        <v>45</v>
      </c>
      <c r="I37" s="570">
        <v>0</v>
      </c>
      <c r="J37" s="570">
        <v>0</v>
      </c>
      <c r="K37" s="571">
        <v>0</v>
      </c>
    </row>
    <row r="38" spans="1:11" s="98" customFormat="1" x14ac:dyDescent="0.25">
      <c r="A38" s="579" t="s">
        <v>48</v>
      </c>
      <c r="B38" s="227">
        <v>27971</v>
      </c>
      <c r="C38" s="227">
        <v>84</v>
      </c>
      <c r="D38" s="568">
        <v>332.98809523809524</v>
      </c>
      <c r="E38" s="227">
        <v>19</v>
      </c>
      <c r="F38" s="570">
        <v>8</v>
      </c>
      <c r="G38" s="570">
        <v>2</v>
      </c>
      <c r="H38" s="570">
        <v>2</v>
      </c>
      <c r="I38" s="570">
        <v>30</v>
      </c>
      <c r="J38" s="570">
        <v>2</v>
      </c>
      <c r="K38" s="571">
        <v>2</v>
      </c>
    </row>
    <row r="39" spans="1:11" s="98" customFormat="1" ht="16.5" thickBot="1" x14ac:dyDescent="0.3">
      <c r="A39" s="580" t="s">
        <v>49</v>
      </c>
      <c r="B39" s="377">
        <v>31968</v>
      </c>
      <c r="C39" s="377">
        <v>110</v>
      </c>
      <c r="D39" s="568">
        <v>290.61818181818182</v>
      </c>
      <c r="E39" s="377">
        <v>0</v>
      </c>
      <c r="F39" s="573">
        <v>33</v>
      </c>
      <c r="G39" s="573">
        <v>0</v>
      </c>
      <c r="H39" s="573">
        <v>16</v>
      </c>
      <c r="I39" s="573">
        <v>19</v>
      </c>
      <c r="J39" s="573">
        <v>5</v>
      </c>
      <c r="K39" s="574">
        <v>8</v>
      </c>
    </row>
    <row r="40" spans="1:11" ht="24.75" customHeight="1" x14ac:dyDescent="0.25">
      <c r="A40" s="4" t="s">
        <v>799</v>
      </c>
      <c r="B40" s="690"/>
      <c r="C40" s="691"/>
      <c r="D40" s="691"/>
      <c r="E40" s="691"/>
      <c r="F40" s="691"/>
      <c r="G40" s="691"/>
      <c r="H40" s="691"/>
      <c r="I40" s="691"/>
      <c r="J40" s="691"/>
      <c r="K40" s="692"/>
    </row>
    <row r="41" spans="1:11" s="106" customFormat="1" x14ac:dyDescent="0.25">
      <c r="A41" s="581" t="s">
        <v>50</v>
      </c>
      <c r="B41" s="227">
        <v>19069</v>
      </c>
      <c r="C41" s="227">
        <v>89</v>
      </c>
      <c r="D41" s="568">
        <v>214.25842696629215</v>
      </c>
      <c r="E41" s="227">
        <v>0</v>
      </c>
      <c r="F41" s="570">
        <v>8</v>
      </c>
      <c r="G41" s="570">
        <v>0</v>
      </c>
      <c r="H41" s="570">
        <v>8</v>
      </c>
      <c r="I41" s="570">
        <v>6</v>
      </c>
      <c r="J41" s="570">
        <v>0</v>
      </c>
      <c r="K41" s="570">
        <v>6</v>
      </c>
    </row>
    <row r="42" spans="1:11" s="106" customFormat="1" x14ac:dyDescent="0.25">
      <c r="A42" s="581" t="s">
        <v>51</v>
      </c>
      <c r="B42" s="474">
        <v>10365</v>
      </c>
      <c r="C42" s="474">
        <v>73</v>
      </c>
      <c r="D42" s="568">
        <v>141.98630136986301</v>
      </c>
      <c r="E42" s="474">
        <v>0</v>
      </c>
      <c r="F42" s="474">
        <v>0</v>
      </c>
      <c r="G42" s="474">
        <v>0</v>
      </c>
      <c r="H42" s="474">
        <v>0</v>
      </c>
      <c r="I42" s="474">
        <v>0</v>
      </c>
      <c r="J42" s="474">
        <v>0</v>
      </c>
      <c r="K42" s="474">
        <v>0</v>
      </c>
    </row>
    <row r="43" spans="1:11" x14ac:dyDescent="0.25">
      <c r="A43" s="581" t="s">
        <v>52</v>
      </c>
      <c r="B43" s="474">
        <v>24270</v>
      </c>
      <c r="C43" s="474">
        <v>104</v>
      </c>
      <c r="D43" s="568">
        <v>233.36538461538461</v>
      </c>
      <c r="E43" s="474">
        <v>0</v>
      </c>
      <c r="F43" s="570">
        <v>0</v>
      </c>
      <c r="G43" s="570">
        <v>0</v>
      </c>
      <c r="H43" s="570">
        <v>0</v>
      </c>
      <c r="I43" s="570">
        <v>0</v>
      </c>
      <c r="J43" s="570">
        <v>0</v>
      </c>
      <c r="K43" s="571">
        <v>0</v>
      </c>
    </row>
    <row r="44" spans="1:11" x14ac:dyDescent="0.25">
      <c r="A44" s="581" t="s">
        <v>54</v>
      </c>
      <c r="B44" s="582">
        <v>16756</v>
      </c>
      <c r="C44" s="474">
        <v>69</v>
      </c>
      <c r="D44" s="568">
        <v>242.84057971014494</v>
      </c>
      <c r="E44" s="474">
        <v>0</v>
      </c>
      <c r="F44" s="570">
        <v>0</v>
      </c>
      <c r="G44" s="570">
        <v>0</v>
      </c>
      <c r="H44" s="570">
        <v>0</v>
      </c>
      <c r="I44" s="570">
        <v>3</v>
      </c>
      <c r="J44" s="570">
        <v>0</v>
      </c>
      <c r="K44" s="571">
        <v>3</v>
      </c>
    </row>
    <row r="45" spans="1:11" x14ac:dyDescent="0.25">
      <c r="A45" s="581" t="s">
        <v>56</v>
      </c>
      <c r="B45" s="474">
        <v>11829</v>
      </c>
      <c r="C45" s="474">
        <v>41</v>
      </c>
      <c r="D45" s="568">
        <v>288.51219512195121</v>
      </c>
      <c r="E45" s="474">
        <v>0</v>
      </c>
      <c r="F45" s="570">
        <v>5</v>
      </c>
      <c r="G45" s="570">
        <v>0</v>
      </c>
      <c r="H45" s="570">
        <v>5</v>
      </c>
      <c r="I45" s="570">
        <v>25</v>
      </c>
      <c r="J45" s="570">
        <v>0</v>
      </c>
      <c r="K45" s="571">
        <v>6</v>
      </c>
    </row>
    <row r="46" spans="1:11" x14ac:dyDescent="0.25">
      <c r="A46" s="581" t="s">
        <v>58</v>
      </c>
      <c r="B46" s="227">
        <v>112974</v>
      </c>
      <c r="C46" s="227">
        <v>354</v>
      </c>
      <c r="D46" s="568">
        <v>319.13559322033899</v>
      </c>
      <c r="E46" s="227"/>
      <c r="F46" s="570">
        <v>31</v>
      </c>
      <c r="G46" s="570">
        <v>31</v>
      </c>
      <c r="H46" s="570"/>
      <c r="I46" s="570">
        <v>159</v>
      </c>
      <c r="J46" s="570">
        <v>13</v>
      </c>
      <c r="K46" s="571"/>
    </row>
    <row r="47" spans="1:11" ht="16.5" thickBot="1" x14ac:dyDescent="0.3">
      <c r="A47" s="581" t="s">
        <v>59</v>
      </c>
      <c r="B47" s="474">
        <v>34984</v>
      </c>
      <c r="C47" s="474">
        <v>101</v>
      </c>
      <c r="D47" s="568">
        <v>346.37623762376239</v>
      </c>
      <c r="E47" s="474">
        <v>0</v>
      </c>
      <c r="F47" s="570">
        <v>44</v>
      </c>
      <c r="G47" s="570">
        <v>0</v>
      </c>
      <c r="H47" s="570">
        <v>44</v>
      </c>
      <c r="I47" s="570">
        <v>4</v>
      </c>
      <c r="J47" s="570">
        <v>0</v>
      </c>
      <c r="K47" s="570">
        <v>4</v>
      </c>
    </row>
    <row r="48" spans="1:11" ht="31.5" x14ac:dyDescent="0.25">
      <c r="A48" s="4" t="s">
        <v>800</v>
      </c>
      <c r="B48" s="690"/>
      <c r="C48" s="691"/>
      <c r="D48" s="691"/>
      <c r="E48" s="691"/>
      <c r="F48" s="691"/>
      <c r="G48" s="691"/>
      <c r="H48" s="691"/>
      <c r="I48" s="691"/>
      <c r="J48" s="691"/>
      <c r="K48" s="692"/>
    </row>
    <row r="49" spans="1:11" x14ac:dyDescent="0.25">
      <c r="A49" s="373" t="s">
        <v>22</v>
      </c>
      <c r="B49" s="227">
        <v>30078</v>
      </c>
      <c r="C49" s="227">
        <v>292</v>
      </c>
      <c r="D49" s="568">
        <v>1381.5877026796384</v>
      </c>
      <c r="E49" s="569">
        <v>8</v>
      </c>
      <c r="F49" s="728" t="s">
        <v>34</v>
      </c>
      <c r="G49" s="729"/>
      <c r="H49" s="729"/>
      <c r="I49" s="729"/>
      <c r="J49" s="729"/>
      <c r="K49" s="730"/>
    </row>
    <row r="50" spans="1:11" x14ac:dyDescent="0.25">
      <c r="A50" s="524" t="s">
        <v>32</v>
      </c>
      <c r="B50" s="150">
        <v>9842</v>
      </c>
      <c r="C50" s="150">
        <v>22</v>
      </c>
      <c r="D50" s="150">
        <v>2576.916666666667</v>
      </c>
      <c r="E50" s="150">
        <v>23</v>
      </c>
      <c r="F50" s="731" t="s">
        <v>34</v>
      </c>
      <c r="G50" s="732"/>
      <c r="H50" s="732"/>
      <c r="I50" s="732"/>
      <c r="J50" s="732"/>
      <c r="K50" s="733"/>
    </row>
    <row r="51" spans="1:11" x14ac:dyDescent="0.25">
      <c r="A51" s="524" t="s">
        <v>36</v>
      </c>
      <c r="B51" s="79">
        <v>26402</v>
      </c>
      <c r="C51" s="79">
        <v>17</v>
      </c>
      <c r="D51" s="150">
        <v>5682.416666666667</v>
      </c>
      <c r="E51" s="79">
        <v>151</v>
      </c>
      <c r="F51" s="734" t="s">
        <v>34</v>
      </c>
      <c r="G51" s="734"/>
      <c r="H51" s="734"/>
      <c r="I51" s="734"/>
      <c r="J51" s="734"/>
      <c r="K51" s="735"/>
    </row>
    <row r="52" spans="1:11" ht="16.5" thickBot="1" x14ac:dyDescent="0.3">
      <c r="A52" s="530" t="s">
        <v>38</v>
      </c>
      <c r="B52" s="150">
        <v>45021</v>
      </c>
      <c r="C52" s="150">
        <v>76</v>
      </c>
      <c r="D52" s="150">
        <v>592.38157894736844</v>
      </c>
      <c r="E52" s="150">
        <v>182</v>
      </c>
      <c r="F52" s="736" t="s">
        <v>34</v>
      </c>
      <c r="G52" s="737"/>
      <c r="H52" s="737"/>
      <c r="I52" s="737"/>
      <c r="J52" s="737"/>
      <c r="K52" s="738"/>
    </row>
    <row r="53" spans="1:11" ht="24" customHeight="1" x14ac:dyDescent="0.25">
      <c r="A53" s="305" t="s">
        <v>793</v>
      </c>
      <c r="B53" s="690"/>
      <c r="C53" s="691"/>
      <c r="D53" s="691"/>
      <c r="E53" s="691"/>
      <c r="F53" s="691"/>
      <c r="G53" s="691"/>
      <c r="H53" s="691"/>
      <c r="I53" s="691"/>
      <c r="J53" s="691"/>
      <c r="K53" s="692"/>
    </row>
    <row r="54" spans="1:11" s="106" customFormat="1" x14ac:dyDescent="0.25">
      <c r="A54" s="581" t="s">
        <v>53</v>
      </c>
      <c r="B54" s="474">
        <v>54788</v>
      </c>
      <c r="C54" s="474">
        <v>125</v>
      </c>
      <c r="D54" s="568">
        <v>5774.8614035087712</v>
      </c>
      <c r="E54" s="474">
        <v>40</v>
      </c>
      <c r="F54" s="570">
        <v>25</v>
      </c>
      <c r="G54" s="570">
        <v>6</v>
      </c>
      <c r="H54" s="570">
        <v>19</v>
      </c>
      <c r="I54" s="570">
        <v>49</v>
      </c>
      <c r="J54" s="570">
        <v>0</v>
      </c>
      <c r="K54" s="571">
        <v>49</v>
      </c>
    </row>
    <row r="55" spans="1:11" x14ac:dyDescent="0.25">
      <c r="A55" s="581" t="s">
        <v>55</v>
      </c>
      <c r="B55" s="474">
        <v>36740</v>
      </c>
      <c r="C55" s="474">
        <v>95</v>
      </c>
      <c r="D55" s="568">
        <v>393</v>
      </c>
      <c r="E55" s="474">
        <v>2</v>
      </c>
      <c r="F55" s="474">
        <v>15</v>
      </c>
      <c r="G55" s="474">
        <v>0</v>
      </c>
      <c r="H55" s="474">
        <v>15</v>
      </c>
      <c r="I55" s="474">
        <v>23</v>
      </c>
      <c r="J55" s="474">
        <v>5</v>
      </c>
      <c r="K55" s="474">
        <v>18</v>
      </c>
    </row>
    <row r="56" spans="1:11" s="106" customFormat="1" x14ac:dyDescent="0.25">
      <c r="A56" s="581" t="s">
        <v>265</v>
      </c>
      <c r="B56" s="474">
        <v>8691</v>
      </c>
      <c r="C56" s="474">
        <v>37</v>
      </c>
      <c r="D56" s="568">
        <v>234.8918918918919</v>
      </c>
      <c r="E56" s="474">
        <v>0</v>
      </c>
      <c r="F56" s="570">
        <v>0</v>
      </c>
      <c r="G56" s="570">
        <v>0</v>
      </c>
      <c r="H56" s="570">
        <v>0</v>
      </c>
      <c r="I56" s="570">
        <v>0</v>
      </c>
      <c r="J56" s="570">
        <v>0</v>
      </c>
      <c r="K56" s="571">
        <v>0</v>
      </c>
    </row>
    <row r="57" spans="1:11" ht="16.5" thickBot="1" x14ac:dyDescent="0.3">
      <c r="A57" s="583" t="s">
        <v>60</v>
      </c>
      <c r="B57" s="388">
        <v>48064</v>
      </c>
      <c r="C57" s="388">
        <v>171</v>
      </c>
      <c r="D57" s="568">
        <v>281</v>
      </c>
      <c r="E57" s="388">
        <v>10</v>
      </c>
      <c r="F57" s="573">
        <v>14</v>
      </c>
      <c r="G57" s="573">
        <v>9</v>
      </c>
      <c r="H57" s="573">
        <v>7</v>
      </c>
      <c r="I57" s="573">
        <v>0</v>
      </c>
      <c r="J57" s="573">
        <v>0</v>
      </c>
      <c r="K57" s="573">
        <v>0</v>
      </c>
    </row>
    <row r="58" spans="1:11" ht="27" customHeight="1" x14ac:dyDescent="0.25">
      <c r="A58" s="4" t="s">
        <v>794</v>
      </c>
      <c r="B58" s="690"/>
      <c r="C58" s="691"/>
      <c r="D58" s="691"/>
      <c r="E58" s="691"/>
      <c r="F58" s="691"/>
      <c r="G58" s="691"/>
      <c r="H58" s="691"/>
      <c r="I58" s="691"/>
      <c r="J58" s="691"/>
      <c r="K58" s="692"/>
    </row>
    <row r="59" spans="1:11" x14ac:dyDescent="0.25">
      <c r="A59" s="584" t="s">
        <v>61</v>
      </c>
      <c r="B59" s="149">
        <v>27294</v>
      </c>
      <c r="C59" s="149">
        <v>124</v>
      </c>
      <c r="D59" s="585">
        <v>220</v>
      </c>
      <c r="E59" s="149">
        <v>125</v>
      </c>
      <c r="F59" s="586">
        <v>7</v>
      </c>
      <c r="G59" s="586">
        <v>3</v>
      </c>
      <c r="H59" s="586">
        <v>4</v>
      </c>
      <c r="I59" s="586">
        <v>11</v>
      </c>
      <c r="J59" s="586">
        <v>0</v>
      </c>
      <c r="K59" s="586">
        <v>11</v>
      </c>
    </row>
    <row r="60" spans="1:11" x14ac:dyDescent="0.25">
      <c r="A60" s="584" t="s">
        <v>62</v>
      </c>
      <c r="B60" s="149">
        <v>15513</v>
      </c>
      <c r="C60" s="149">
        <v>86</v>
      </c>
      <c r="D60" s="585">
        <v>180.38372093023256</v>
      </c>
      <c r="E60" s="149">
        <v>1</v>
      </c>
      <c r="F60" s="587">
        <v>8</v>
      </c>
      <c r="G60" s="587">
        <v>7</v>
      </c>
      <c r="H60" s="587">
        <v>1</v>
      </c>
      <c r="I60" s="587">
        <v>6</v>
      </c>
      <c r="J60" s="587">
        <v>5</v>
      </c>
      <c r="K60" s="588">
        <v>1</v>
      </c>
    </row>
    <row r="61" spans="1:11" x14ac:dyDescent="0.25">
      <c r="A61" s="584" t="s">
        <v>63</v>
      </c>
      <c r="B61" s="589">
        <v>20240</v>
      </c>
      <c r="C61" s="589">
        <v>48</v>
      </c>
      <c r="D61" s="585">
        <v>421.66666666666669</v>
      </c>
      <c r="E61" s="589">
        <v>0</v>
      </c>
      <c r="F61" s="590">
        <v>4</v>
      </c>
      <c r="G61" s="590">
        <v>0</v>
      </c>
      <c r="H61" s="590">
        <v>0</v>
      </c>
      <c r="I61" s="590">
        <v>4</v>
      </c>
      <c r="J61" s="590">
        <v>0</v>
      </c>
      <c r="K61" s="591">
        <v>0</v>
      </c>
    </row>
    <row r="62" spans="1:11" x14ac:dyDescent="0.25">
      <c r="A62" s="584" t="s">
        <v>65</v>
      </c>
      <c r="B62" s="589">
        <v>24209</v>
      </c>
      <c r="C62" s="589">
        <v>40</v>
      </c>
      <c r="D62" s="585">
        <v>605</v>
      </c>
      <c r="E62" s="589">
        <v>40</v>
      </c>
      <c r="F62" s="592">
        <v>3</v>
      </c>
      <c r="G62" s="592">
        <v>0</v>
      </c>
      <c r="H62" s="592">
        <v>20</v>
      </c>
      <c r="I62" s="592">
        <v>9</v>
      </c>
      <c r="J62" s="592">
        <v>9</v>
      </c>
      <c r="K62" s="593">
        <v>14</v>
      </c>
    </row>
    <row r="63" spans="1:11" x14ac:dyDescent="0.25">
      <c r="A63" s="584" t="s">
        <v>64</v>
      </c>
      <c r="B63" s="594">
        <v>42025</v>
      </c>
      <c r="C63" s="594">
        <v>234</v>
      </c>
      <c r="D63" s="585">
        <v>179.59401709401709</v>
      </c>
      <c r="E63" s="595">
        <v>0</v>
      </c>
      <c r="F63" s="586">
        <v>21</v>
      </c>
      <c r="G63" s="586">
        <v>19</v>
      </c>
      <c r="H63" s="586">
        <v>1</v>
      </c>
      <c r="I63" s="586">
        <v>19</v>
      </c>
      <c r="J63" s="586">
        <v>16</v>
      </c>
      <c r="K63" s="596">
        <v>0</v>
      </c>
    </row>
    <row r="64" spans="1:11" ht="16.5" thickBot="1" x14ac:dyDescent="0.3">
      <c r="A64" s="597" t="s">
        <v>66</v>
      </c>
      <c r="B64" s="361">
        <v>14248</v>
      </c>
      <c r="C64" s="361">
        <v>49</v>
      </c>
      <c r="D64" s="585">
        <v>290.77551020408163</v>
      </c>
      <c r="E64" s="361">
        <v>48</v>
      </c>
      <c r="F64" s="598">
        <v>5</v>
      </c>
      <c r="G64" s="598">
        <v>3</v>
      </c>
      <c r="H64" s="598">
        <v>2</v>
      </c>
      <c r="I64" s="598">
        <v>14</v>
      </c>
      <c r="J64" s="598">
        <v>3</v>
      </c>
      <c r="K64" s="599">
        <v>10</v>
      </c>
    </row>
    <row r="65" spans="1:11" ht="28.5" customHeight="1" x14ac:dyDescent="0.25">
      <c r="A65" s="4" t="s">
        <v>795</v>
      </c>
      <c r="B65" s="690"/>
      <c r="C65" s="691"/>
      <c r="D65" s="691"/>
      <c r="E65" s="691"/>
      <c r="F65" s="691"/>
      <c r="G65" s="691"/>
      <c r="H65" s="691"/>
      <c r="I65" s="691"/>
      <c r="J65" s="691"/>
      <c r="K65" s="692"/>
    </row>
    <row r="66" spans="1:11" s="113" customFormat="1" x14ac:dyDescent="0.25">
      <c r="A66" s="584" t="s">
        <v>67</v>
      </c>
      <c r="B66" s="149">
        <v>23750</v>
      </c>
      <c r="C66" s="149">
        <v>81</v>
      </c>
      <c r="D66" s="585">
        <v>293</v>
      </c>
      <c r="E66" s="149">
        <v>81</v>
      </c>
      <c r="F66" s="586">
        <v>13</v>
      </c>
      <c r="G66" s="586">
        <v>10</v>
      </c>
      <c r="H66" s="586">
        <v>3</v>
      </c>
      <c r="I66" s="586">
        <v>6</v>
      </c>
      <c r="J66" s="586">
        <v>5</v>
      </c>
      <c r="K66" s="596">
        <v>1</v>
      </c>
    </row>
    <row r="67" spans="1:11" x14ac:dyDescent="0.25">
      <c r="A67" s="584" t="s">
        <v>68</v>
      </c>
      <c r="B67" s="158">
        <v>35399</v>
      </c>
      <c r="C67" s="149">
        <v>100</v>
      </c>
      <c r="D67" s="585">
        <v>353.99</v>
      </c>
      <c r="E67" s="149">
        <v>104</v>
      </c>
      <c r="F67" s="586">
        <v>10</v>
      </c>
      <c r="G67" s="586">
        <v>1</v>
      </c>
      <c r="H67" s="586">
        <v>9</v>
      </c>
      <c r="I67" s="586">
        <v>5</v>
      </c>
      <c r="J67" s="586">
        <v>1</v>
      </c>
      <c r="K67" s="596">
        <v>4</v>
      </c>
    </row>
    <row r="68" spans="1:11" x14ac:dyDescent="0.25">
      <c r="A68" s="584" t="s">
        <v>69</v>
      </c>
      <c r="B68" s="149">
        <v>17458</v>
      </c>
      <c r="C68" s="575">
        <v>60</v>
      </c>
      <c r="D68" s="585">
        <v>290.96666666666664</v>
      </c>
      <c r="E68" s="575">
        <v>23</v>
      </c>
      <c r="F68" s="586">
        <v>5</v>
      </c>
      <c r="G68" s="586">
        <v>1</v>
      </c>
      <c r="H68" s="586">
        <v>4</v>
      </c>
      <c r="I68" s="586">
        <v>11</v>
      </c>
      <c r="J68" s="586">
        <v>0</v>
      </c>
      <c r="K68" s="596">
        <v>11</v>
      </c>
    </row>
    <row r="69" spans="1:11" x14ac:dyDescent="0.25">
      <c r="A69" s="584" t="s">
        <v>70</v>
      </c>
      <c r="B69" s="149">
        <v>25180</v>
      </c>
      <c r="C69" s="149">
        <v>0</v>
      </c>
      <c r="D69" s="585">
        <v>419.66669999999999</v>
      </c>
      <c r="E69" s="149">
        <v>11</v>
      </c>
      <c r="F69" s="586">
        <v>5</v>
      </c>
      <c r="G69" s="586">
        <v>0</v>
      </c>
      <c r="H69" s="586">
        <v>7</v>
      </c>
      <c r="I69" s="586">
        <v>10</v>
      </c>
      <c r="J69" s="586">
        <v>2</v>
      </c>
      <c r="K69" s="596">
        <v>8</v>
      </c>
    </row>
    <row r="70" spans="1:11" x14ac:dyDescent="0.25">
      <c r="A70" s="584" t="s">
        <v>71</v>
      </c>
      <c r="B70" s="149">
        <v>31447</v>
      </c>
      <c r="C70" s="149">
        <v>96</v>
      </c>
      <c r="D70" s="585">
        <v>7432.8956521739128</v>
      </c>
      <c r="E70" s="149">
        <v>0</v>
      </c>
      <c r="F70" s="586">
        <v>20</v>
      </c>
      <c r="G70" s="586">
        <v>16</v>
      </c>
      <c r="H70" s="587">
        <v>4</v>
      </c>
      <c r="I70" s="586">
        <v>13</v>
      </c>
      <c r="J70" s="586">
        <v>10</v>
      </c>
      <c r="K70" s="596">
        <v>0</v>
      </c>
    </row>
    <row r="71" spans="1:11" x14ac:dyDescent="0.25">
      <c r="A71" s="584" t="s">
        <v>72</v>
      </c>
      <c r="B71" s="575">
        <v>33011</v>
      </c>
      <c r="C71" s="149">
        <v>84</v>
      </c>
      <c r="D71" s="585">
        <v>392.98809523809524</v>
      </c>
      <c r="E71" s="149">
        <v>23</v>
      </c>
      <c r="F71" s="586">
        <v>19</v>
      </c>
      <c r="G71" s="586">
        <v>0</v>
      </c>
      <c r="H71" s="586">
        <v>17</v>
      </c>
      <c r="I71" s="586">
        <v>7</v>
      </c>
      <c r="J71" s="586">
        <v>1</v>
      </c>
      <c r="K71" s="596">
        <v>6</v>
      </c>
    </row>
    <row r="72" spans="1:11" x14ac:dyDescent="0.25">
      <c r="A72" s="600" t="s">
        <v>73</v>
      </c>
      <c r="B72" s="474">
        <v>543493</v>
      </c>
      <c r="C72" s="474">
        <v>858</v>
      </c>
      <c r="D72" s="585">
        <v>633</v>
      </c>
      <c r="E72" s="474">
        <v>286</v>
      </c>
      <c r="F72" s="474">
        <v>244</v>
      </c>
      <c r="G72" s="474">
        <v>35</v>
      </c>
      <c r="H72" s="474">
        <v>209</v>
      </c>
      <c r="I72" s="474">
        <v>312</v>
      </c>
      <c r="J72" s="474">
        <v>30</v>
      </c>
      <c r="K72" s="601">
        <v>282</v>
      </c>
    </row>
    <row r="73" spans="1:11" ht="16.5" thickBot="1" x14ac:dyDescent="0.3">
      <c r="A73" s="597" t="s">
        <v>74</v>
      </c>
      <c r="B73" s="361">
        <v>102014</v>
      </c>
      <c r="C73" s="361">
        <v>242</v>
      </c>
      <c r="D73" s="602">
        <v>421.54545454545456</v>
      </c>
      <c r="E73" s="361">
        <v>0</v>
      </c>
      <c r="F73" s="598">
        <v>242</v>
      </c>
      <c r="G73" s="598">
        <v>10</v>
      </c>
      <c r="H73" s="598">
        <v>232</v>
      </c>
      <c r="I73" s="598">
        <v>11</v>
      </c>
      <c r="J73" s="598">
        <v>2</v>
      </c>
      <c r="K73" s="599">
        <v>9</v>
      </c>
    </row>
    <row r="74" spans="1:11" x14ac:dyDescent="0.25">
      <c r="A74" s="1"/>
      <c r="B74" s="1"/>
      <c r="C74" s="1"/>
      <c r="D74" s="1"/>
      <c r="E74" s="1"/>
      <c r="F74" s="1"/>
      <c r="G74" s="1"/>
      <c r="H74" s="1"/>
      <c r="I74" s="1"/>
      <c r="J74" s="1"/>
      <c r="K74" s="1"/>
    </row>
    <row r="75" spans="1:11" x14ac:dyDescent="0.25">
      <c r="A75" s="58" t="s">
        <v>87</v>
      </c>
      <c r="B75" s="1"/>
      <c r="C75" s="1"/>
      <c r="D75" s="1"/>
      <c r="E75" s="1"/>
      <c r="F75" s="1"/>
      <c r="G75" s="1"/>
      <c r="H75" s="1"/>
      <c r="I75" s="1"/>
      <c r="J75" s="1"/>
      <c r="K75" s="1"/>
    </row>
  </sheetData>
  <mergeCells count="16">
    <mergeCell ref="B65:K65"/>
    <mergeCell ref="F51:K51"/>
    <mergeCell ref="F52:K52"/>
    <mergeCell ref="F50:K50"/>
    <mergeCell ref="B48:K48"/>
    <mergeCell ref="B53:K53"/>
    <mergeCell ref="B58:K58"/>
    <mergeCell ref="A1:K1"/>
    <mergeCell ref="B4:K4"/>
    <mergeCell ref="B12:K12"/>
    <mergeCell ref="F49:K49"/>
    <mergeCell ref="B19:K19"/>
    <mergeCell ref="F26:K26"/>
    <mergeCell ref="B27:K27"/>
    <mergeCell ref="B33:K33"/>
    <mergeCell ref="B40:K4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9"/>
  <sheetViews>
    <sheetView workbookViewId="0">
      <pane xSplit="1" ySplit="5" topLeftCell="B6" activePane="bottomRight" state="frozen"/>
      <selection pane="topRight" activeCell="B1" sqref="B1"/>
      <selection pane="bottomLeft" activeCell="A6" sqref="A6"/>
      <selection pane="bottomRight" activeCell="E81" sqref="E81"/>
    </sheetView>
  </sheetViews>
  <sheetFormatPr defaultRowHeight="15.75" x14ac:dyDescent="0.25"/>
  <cols>
    <col min="1" max="1" width="19.125" customWidth="1"/>
  </cols>
  <sheetData>
    <row r="1" spans="1:28" ht="26.25" customHeight="1" x14ac:dyDescent="0.25">
      <c r="A1" s="689" t="s">
        <v>336</v>
      </c>
      <c r="B1" s="689"/>
      <c r="C1" s="689"/>
      <c r="D1" s="689"/>
      <c r="E1" s="689"/>
      <c r="F1" s="689"/>
      <c r="G1" s="689"/>
      <c r="H1" s="689"/>
      <c r="I1" s="689"/>
      <c r="J1" s="689"/>
      <c r="K1" s="689"/>
      <c r="L1" s="689"/>
      <c r="M1" s="689"/>
      <c r="N1" s="689"/>
      <c r="O1" s="689"/>
      <c r="P1" s="689"/>
      <c r="Q1" s="689"/>
      <c r="R1" s="689"/>
      <c r="S1" s="689"/>
      <c r="T1" s="689"/>
      <c r="U1" s="689"/>
      <c r="V1" s="689"/>
      <c r="W1" s="689"/>
      <c r="X1" s="689"/>
      <c r="Y1" s="689"/>
      <c r="Z1" s="689"/>
      <c r="AA1" s="689"/>
      <c r="AB1" s="689"/>
    </row>
    <row r="2" spans="1:28" x14ac:dyDescent="0.25">
      <c r="A2" s="30"/>
      <c r="B2" s="1"/>
      <c r="C2" s="1"/>
      <c r="D2" s="1"/>
      <c r="E2" s="1"/>
      <c r="F2" s="1"/>
      <c r="G2" s="1"/>
      <c r="H2" s="1"/>
      <c r="I2" s="1"/>
      <c r="J2" s="1"/>
      <c r="K2" s="1"/>
      <c r="L2" s="1"/>
      <c r="M2" s="1"/>
      <c r="N2" s="1"/>
      <c r="O2" s="1"/>
      <c r="P2" s="1"/>
      <c r="Q2" s="1"/>
      <c r="R2" s="1"/>
      <c r="S2" s="1"/>
      <c r="T2" s="1"/>
      <c r="U2" s="1"/>
      <c r="V2" s="1"/>
      <c r="W2" s="1"/>
      <c r="X2" s="1"/>
      <c r="Y2" s="1"/>
      <c r="Z2" s="1"/>
      <c r="AA2" s="1"/>
      <c r="AB2" s="1"/>
    </row>
    <row r="3" spans="1:28" x14ac:dyDescent="0.25">
      <c r="A3" s="739" t="s">
        <v>1</v>
      </c>
      <c r="B3" s="741" t="s">
        <v>335</v>
      </c>
      <c r="C3" s="741"/>
      <c r="D3" s="741"/>
      <c r="E3" s="741"/>
      <c r="F3" s="655" t="s">
        <v>334</v>
      </c>
      <c r="G3" s="655"/>
      <c r="H3" s="655"/>
      <c r="I3" s="655"/>
      <c r="J3" s="741" t="s">
        <v>333</v>
      </c>
      <c r="K3" s="741"/>
      <c r="L3" s="741"/>
      <c r="M3" s="741"/>
      <c r="N3" s="655" t="s">
        <v>332</v>
      </c>
      <c r="O3" s="655"/>
      <c r="P3" s="655"/>
      <c r="Q3" s="655"/>
      <c r="R3" s="655"/>
      <c r="S3" s="655"/>
      <c r="T3" s="655"/>
      <c r="U3" s="655"/>
      <c r="V3" s="655"/>
      <c r="W3" s="655"/>
      <c r="X3" s="655"/>
      <c r="Y3" s="655"/>
      <c r="Z3" s="655"/>
      <c r="AA3" s="655"/>
      <c r="AB3" s="655"/>
    </row>
    <row r="4" spans="1:28" ht="51" customHeight="1" x14ac:dyDescent="0.25">
      <c r="A4" s="739"/>
      <c r="B4" s="741"/>
      <c r="C4" s="741"/>
      <c r="D4" s="741"/>
      <c r="E4" s="741"/>
      <c r="F4" s="655"/>
      <c r="G4" s="655"/>
      <c r="H4" s="655"/>
      <c r="I4" s="655"/>
      <c r="J4" s="741"/>
      <c r="K4" s="741"/>
      <c r="L4" s="741"/>
      <c r="M4" s="741"/>
      <c r="N4" s="655" t="s">
        <v>331</v>
      </c>
      <c r="O4" s="655"/>
      <c r="P4" s="655"/>
      <c r="Q4" s="741" t="s">
        <v>330</v>
      </c>
      <c r="R4" s="741"/>
      <c r="S4" s="741"/>
      <c r="T4" s="655" t="s">
        <v>329</v>
      </c>
      <c r="U4" s="655"/>
      <c r="V4" s="655"/>
      <c r="W4" s="741" t="s">
        <v>328</v>
      </c>
      <c r="X4" s="741"/>
      <c r="Y4" s="741"/>
      <c r="Z4" s="655" t="s">
        <v>327</v>
      </c>
      <c r="AA4" s="655"/>
      <c r="AB4" s="655"/>
    </row>
    <row r="5" spans="1:28" ht="105.75" customHeight="1" thickBot="1" x14ac:dyDescent="0.3">
      <c r="A5" s="740"/>
      <c r="B5" s="365" t="s">
        <v>325</v>
      </c>
      <c r="C5" s="365" t="s">
        <v>326</v>
      </c>
      <c r="D5" s="365" t="s">
        <v>323</v>
      </c>
      <c r="E5" s="365" t="s">
        <v>322</v>
      </c>
      <c r="F5" s="366" t="s">
        <v>325</v>
      </c>
      <c r="G5" s="366" t="s">
        <v>326</v>
      </c>
      <c r="H5" s="366" t="s">
        <v>323</v>
      </c>
      <c r="I5" s="366" t="s">
        <v>322</v>
      </c>
      <c r="J5" s="365" t="s">
        <v>325</v>
      </c>
      <c r="K5" s="365" t="s">
        <v>324</v>
      </c>
      <c r="L5" s="365" t="s">
        <v>323</v>
      </c>
      <c r="M5" s="365" t="s">
        <v>322</v>
      </c>
      <c r="N5" s="366" t="s">
        <v>321</v>
      </c>
      <c r="O5" s="366" t="s">
        <v>320</v>
      </c>
      <c r="P5" s="366" t="s">
        <v>319</v>
      </c>
      <c r="Q5" s="365" t="s">
        <v>321</v>
      </c>
      <c r="R5" s="365" t="s">
        <v>320</v>
      </c>
      <c r="S5" s="365" t="s">
        <v>319</v>
      </c>
      <c r="T5" s="366" t="s">
        <v>321</v>
      </c>
      <c r="U5" s="366" t="s">
        <v>320</v>
      </c>
      <c r="V5" s="366" t="s">
        <v>319</v>
      </c>
      <c r="W5" s="365" t="s">
        <v>321</v>
      </c>
      <c r="X5" s="365" t="s">
        <v>320</v>
      </c>
      <c r="Y5" s="365" t="s">
        <v>319</v>
      </c>
      <c r="Z5" s="366" t="s">
        <v>321</v>
      </c>
      <c r="AA5" s="366" t="s">
        <v>320</v>
      </c>
      <c r="AB5" s="366" t="s">
        <v>319</v>
      </c>
    </row>
    <row r="6" spans="1:28" ht="24.75" customHeight="1" x14ac:dyDescent="0.25">
      <c r="A6" s="4" t="s">
        <v>791</v>
      </c>
      <c r="B6" s="5">
        <f t="shared" ref="B6:AB6" si="0">SUM(B7:B13)</f>
        <v>3513</v>
      </c>
      <c r="C6" s="5">
        <f t="shared" si="0"/>
        <v>5500</v>
      </c>
      <c r="D6" s="5">
        <f t="shared" si="0"/>
        <v>3401</v>
      </c>
      <c r="E6" s="5">
        <f t="shared" si="0"/>
        <v>20</v>
      </c>
      <c r="F6" s="5">
        <f t="shared" si="0"/>
        <v>3498</v>
      </c>
      <c r="G6" s="5">
        <f t="shared" si="0"/>
        <v>422</v>
      </c>
      <c r="H6" s="5">
        <f t="shared" si="0"/>
        <v>3389</v>
      </c>
      <c r="I6" s="5">
        <f t="shared" si="0"/>
        <v>20</v>
      </c>
      <c r="J6" s="5">
        <f t="shared" si="0"/>
        <v>578</v>
      </c>
      <c r="K6" s="5">
        <f t="shared" si="0"/>
        <v>0</v>
      </c>
      <c r="L6" s="5">
        <f t="shared" si="0"/>
        <v>464</v>
      </c>
      <c r="M6" s="5">
        <f t="shared" si="0"/>
        <v>20</v>
      </c>
      <c r="N6" s="5">
        <f t="shared" si="0"/>
        <v>2457</v>
      </c>
      <c r="O6" s="5">
        <f t="shared" si="0"/>
        <v>6677</v>
      </c>
      <c r="P6" s="5">
        <f t="shared" si="0"/>
        <v>4411</v>
      </c>
      <c r="Q6" s="5">
        <f t="shared" si="0"/>
        <v>0</v>
      </c>
      <c r="R6" s="5">
        <f t="shared" si="0"/>
        <v>0</v>
      </c>
      <c r="S6" s="5">
        <f t="shared" si="0"/>
        <v>0</v>
      </c>
      <c r="T6" s="5">
        <f t="shared" si="0"/>
        <v>73</v>
      </c>
      <c r="U6" s="5">
        <f t="shared" si="0"/>
        <v>72</v>
      </c>
      <c r="V6" s="5">
        <f t="shared" si="0"/>
        <v>72</v>
      </c>
      <c r="W6" s="5">
        <f t="shared" si="0"/>
        <v>45</v>
      </c>
      <c r="X6" s="5">
        <f t="shared" si="0"/>
        <v>46</v>
      </c>
      <c r="Y6" s="5">
        <f t="shared" si="0"/>
        <v>33</v>
      </c>
      <c r="Z6" s="5">
        <f t="shared" si="0"/>
        <v>801</v>
      </c>
      <c r="AA6" s="5">
        <f t="shared" si="0"/>
        <v>640</v>
      </c>
      <c r="AB6" s="7">
        <f t="shared" si="0"/>
        <v>0</v>
      </c>
    </row>
    <row r="7" spans="1:28" x14ac:dyDescent="0.25">
      <c r="A7" s="80" t="s">
        <v>14</v>
      </c>
      <c r="B7" s="367">
        <v>168</v>
      </c>
      <c r="C7" s="367">
        <v>0</v>
      </c>
      <c r="D7" s="367">
        <v>168</v>
      </c>
      <c r="E7" s="367"/>
      <c r="F7" s="367">
        <v>167</v>
      </c>
      <c r="G7" s="367">
        <v>0</v>
      </c>
      <c r="H7" s="367">
        <v>167</v>
      </c>
      <c r="I7" s="367">
        <v>0</v>
      </c>
      <c r="J7" s="367">
        <v>162</v>
      </c>
      <c r="K7" s="367">
        <v>0</v>
      </c>
      <c r="L7" s="367">
        <v>162</v>
      </c>
      <c r="M7" s="367">
        <v>0</v>
      </c>
      <c r="N7" s="367">
        <v>168</v>
      </c>
      <c r="O7" s="367">
        <v>167</v>
      </c>
      <c r="P7" s="367">
        <v>162</v>
      </c>
      <c r="Q7" s="367">
        <v>0</v>
      </c>
      <c r="R7" s="367">
        <v>0</v>
      </c>
      <c r="S7" s="367">
        <v>0</v>
      </c>
      <c r="T7" s="367"/>
      <c r="U7" s="367"/>
      <c r="V7" s="367"/>
      <c r="W7" s="367">
        <v>27</v>
      </c>
      <c r="X7" s="367">
        <v>28</v>
      </c>
      <c r="Y7" s="367">
        <v>15</v>
      </c>
      <c r="Z7" s="367">
        <v>0</v>
      </c>
      <c r="AA7" s="367">
        <v>0</v>
      </c>
      <c r="AB7" s="368">
        <v>0</v>
      </c>
    </row>
    <row r="8" spans="1:28" x14ac:dyDescent="0.25">
      <c r="A8" s="80" t="s">
        <v>15</v>
      </c>
      <c r="B8" s="367">
        <v>89</v>
      </c>
      <c r="C8" s="367"/>
      <c r="D8" s="367"/>
      <c r="E8" s="367"/>
      <c r="F8" s="367">
        <v>90</v>
      </c>
      <c r="G8" s="367"/>
      <c r="H8" s="367"/>
      <c r="I8" s="367"/>
      <c r="J8" s="367">
        <v>90</v>
      </c>
      <c r="K8" s="367"/>
      <c r="L8" s="367"/>
      <c r="M8" s="369"/>
      <c r="N8" s="369"/>
      <c r="O8" s="369"/>
      <c r="P8" s="369"/>
      <c r="Q8" s="369"/>
      <c r="R8" s="369"/>
      <c r="S8" s="369"/>
      <c r="T8" s="369"/>
      <c r="U8" s="369"/>
      <c r="V8" s="369"/>
      <c r="W8" s="369"/>
      <c r="X8" s="369"/>
      <c r="Y8" s="369"/>
      <c r="Z8" s="369"/>
      <c r="AA8" s="369"/>
      <c r="AB8" s="370"/>
    </row>
    <row r="9" spans="1:28" s="98" customFormat="1" x14ac:dyDescent="0.25">
      <c r="A9" s="80" t="s">
        <v>82</v>
      </c>
      <c r="B9" s="367">
        <v>25</v>
      </c>
      <c r="C9" s="371"/>
      <c r="D9" s="367">
        <v>25</v>
      </c>
      <c r="E9" s="367"/>
      <c r="F9" s="367">
        <v>25</v>
      </c>
      <c r="G9" s="367"/>
      <c r="H9" s="367">
        <v>25</v>
      </c>
      <c r="I9" s="367"/>
      <c r="J9" s="367">
        <v>25</v>
      </c>
      <c r="K9" s="367"/>
      <c r="L9" s="367">
        <v>25</v>
      </c>
      <c r="M9" s="367"/>
      <c r="N9" s="367">
        <v>25</v>
      </c>
      <c r="O9" s="367">
        <v>25</v>
      </c>
      <c r="P9" s="367">
        <v>25</v>
      </c>
      <c r="Q9" s="367"/>
      <c r="R9" s="367"/>
      <c r="S9" s="367"/>
      <c r="T9" s="367"/>
      <c r="U9" s="367"/>
      <c r="V9" s="367"/>
      <c r="W9" s="367"/>
      <c r="X9" s="367"/>
      <c r="Y9" s="367"/>
      <c r="Z9" s="367"/>
      <c r="AA9" s="367"/>
      <c r="AB9" s="372"/>
    </row>
    <row r="10" spans="1:28" x14ac:dyDescent="0.25">
      <c r="A10" s="80" t="s">
        <v>17</v>
      </c>
      <c r="B10" s="79">
        <v>2974</v>
      </c>
      <c r="C10" s="126">
        <v>0</v>
      </c>
      <c r="D10" s="79">
        <v>2974</v>
      </c>
      <c r="E10" s="79">
        <v>0</v>
      </c>
      <c r="F10" s="79">
        <v>2973</v>
      </c>
      <c r="G10" s="79">
        <v>0</v>
      </c>
      <c r="H10" s="79">
        <v>2973</v>
      </c>
      <c r="I10" s="79">
        <v>0</v>
      </c>
      <c r="J10" s="79">
        <v>72</v>
      </c>
      <c r="K10" s="79">
        <v>0</v>
      </c>
      <c r="L10" s="79">
        <v>72</v>
      </c>
      <c r="M10" s="79">
        <v>0</v>
      </c>
      <c r="N10" s="79">
        <v>2100</v>
      </c>
      <c r="O10" s="79">
        <v>2261</v>
      </c>
      <c r="P10" s="79">
        <v>0</v>
      </c>
      <c r="Q10" s="79">
        <v>0</v>
      </c>
      <c r="R10" s="79">
        <v>0</v>
      </c>
      <c r="S10" s="79">
        <v>0</v>
      </c>
      <c r="T10" s="79">
        <v>73</v>
      </c>
      <c r="U10" s="79">
        <v>72</v>
      </c>
      <c r="V10" s="79">
        <v>72</v>
      </c>
      <c r="W10" s="79">
        <v>0</v>
      </c>
      <c r="X10" s="79">
        <v>0</v>
      </c>
      <c r="Y10" s="79">
        <v>0</v>
      </c>
      <c r="Z10" s="79">
        <v>801</v>
      </c>
      <c r="AA10" s="79">
        <v>640</v>
      </c>
      <c r="AB10" s="169">
        <v>0</v>
      </c>
    </row>
    <row r="11" spans="1:28" s="98" customFormat="1" x14ac:dyDescent="0.25">
      <c r="A11" s="80" t="s">
        <v>18</v>
      </c>
      <c r="B11" s="79">
        <v>75</v>
      </c>
      <c r="C11" s="79">
        <v>0</v>
      </c>
      <c r="D11" s="79">
        <v>69</v>
      </c>
      <c r="E11" s="79">
        <v>0</v>
      </c>
      <c r="F11" s="79">
        <v>61</v>
      </c>
      <c r="G11" s="79">
        <v>0</v>
      </c>
      <c r="H11" s="79">
        <v>59</v>
      </c>
      <c r="I11" s="79">
        <v>0</v>
      </c>
      <c r="J11" s="79">
        <v>47</v>
      </c>
      <c r="K11" s="79">
        <v>0</v>
      </c>
      <c r="L11" s="79">
        <v>40</v>
      </c>
      <c r="M11" s="79">
        <v>0</v>
      </c>
      <c r="N11" s="79">
        <v>0</v>
      </c>
      <c r="O11" s="79">
        <v>0</v>
      </c>
      <c r="P11" s="79">
        <v>0</v>
      </c>
      <c r="Q11" s="79">
        <v>0</v>
      </c>
      <c r="R11" s="79">
        <v>0</v>
      </c>
      <c r="S11" s="79">
        <v>0</v>
      </c>
      <c r="T11" s="79">
        <v>0</v>
      </c>
      <c r="U11" s="79">
        <v>0</v>
      </c>
      <c r="V11" s="79">
        <v>0</v>
      </c>
      <c r="W11" s="79">
        <v>0</v>
      </c>
      <c r="X11" s="79">
        <v>0</v>
      </c>
      <c r="Y11" s="79">
        <v>0</v>
      </c>
      <c r="Z11" s="79">
        <v>0</v>
      </c>
      <c r="AA11" s="79">
        <v>0</v>
      </c>
      <c r="AB11" s="169">
        <v>0</v>
      </c>
    </row>
    <row r="12" spans="1:28" s="98" customFormat="1" x14ac:dyDescent="0.25">
      <c r="A12" s="122" t="s">
        <v>19</v>
      </c>
      <c r="B12" s="79">
        <v>104</v>
      </c>
      <c r="C12" s="79">
        <v>0</v>
      </c>
      <c r="D12" s="79">
        <v>104</v>
      </c>
      <c r="E12" s="79">
        <v>0</v>
      </c>
      <c r="F12" s="79">
        <v>104</v>
      </c>
      <c r="G12" s="79">
        <v>0</v>
      </c>
      <c r="H12" s="79">
        <v>104</v>
      </c>
      <c r="I12" s="79">
        <v>0</v>
      </c>
      <c r="J12" s="79">
        <v>104</v>
      </c>
      <c r="K12" s="79">
        <v>0</v>
      </c>
      <c r="L12" s="79">
        <v>104</v>
      </c>
      <c r="M12" s="79">
        <v>0</v>
      </c>
      <c r="N12" s="79">
        <v>104</v>
      </c>
      <c r="O12" s="79">
        <v>104</v>
      </c>
      <c r="P12" s="79">
        <v>104</v>
      </c>
      <c r="Q12" s="79">
        <v>0</v>
      </c>
      <c r="R12" s="79">
        <v>0</v>
      </c>
      <c r="S12" s="79">
        <v>0</v>
      </c>
      <c r="T12" s="79">
        <v>0</v>
      </c>
      <c r="U12" s="79">
        <v>0</v>
      </c>
      <c r="V12" s="79">
        <v>0</v>
      </c>
      <c r="W12" s="79">
        <v>0</v>
      </c>
      <c r="X12" s="79">
        <v>0</v>
      </c>
      <c r="Y12" s="79">
        <v>0</v>
      </c>
      <c r="Z12" s="79">
        <v>0</v>
      </c>
      <c r="AA12" s="79">
        <v>0</v>
      </c>
      <c r="AB12" s="169">
        <v>0</v>
      </c>
    </row>
    <row r="13" spans="1:28" s="98" customFormat="1" ht="16.5" thickBot="1" x14ac:dyDescent="0.3">
      <c r="A13" s="155" t="s">
        <v>318</v>
      </c>
      <c r="B13" s="156">
        <v>78</v>
      </c>
      <c r="C13" s="79">
        <v>5500</v>
      </c>
      <c r="D13" s="79">
        <v>61</v>
      </c>
      <c r="E13" s="79">
        <v>20</v>
      </c>
      <c r="F13" s="79">
        <v>78</v>
      </c>
      <c r="G13" s="79">
        <v>422</v>
      </c>
      <c r="H13" s="79">
        <v>61</v>
      </c>
      <c r="I13" s="79">
        <v>20</v>
      </c>
      <c r="J13" s="79">
        <v>78</v>
      </c>
      <c r="K13" s="79">
        <v>0</v>
      </c>
      <c r="L13" s="79">
        <v>61</v>
      </c>
      <c r="M13" s="79">
        <v>20</v>
      </c>
      <c r="N13" s="79">
        <v>60</v>
      </c>
      <c r="O13" s="79">
        <v>4120</v>
      </c>
      <c r="P13" s="79">
        <v>4120</v>
      </c>
      <c r="Q13" s="79">
        <v>0</v>
      </c>
      <c r="R13" s="79">
        <v>0</v>
      </c>
      <c r="S13" s="79">
        <v>0</v>
      </c>
      <c r="T13" s="79">
        <v>0</v>
      </c>
      <c r="U13" s="79">
        <v>0</v>
      </c>
      <c r="V13" s="79">
        <v>0</v>
      </c>
      <c r="W13" s="79">
        <v>18</v>
      </c>
      <c r="X13" s="79">
        <v>18</v>
      </c>
      <c r="Y13" s="79">
        <v>18</v>
      </c>
      <c r="Z13" s="79">
        <v>0</v>
      </c>
      <c r="AA13" s="79">
        <v>0</v>
      </c>
      <c r="AB13" s="169">
        <v>0</v>
      </c>
    </row>
    <row r="14" spans="1:28" ht="20.25" customHeight="1" x14ac:dyDescent="0.25">
      <c r="A14" s="4" t="s">
        <v>792</v>
      </c>
      <c r="B14" s="5">
        <f t="shared" ref="B14:AB14" si="1">SUM(B15:B20)</f>
        <v>1279</v>
      </c>
      <c r="C14" s="5">
        <f t="shared" si="1"/>
        <v>4301</v>
      </c>
      <c r="D14" s="5">
        <f t="shared" si="1"/>
        <v>1272</v>
      </c>
      <c r="E14" s="5">
        <f t="shared" si="1"/>
        <v>7052</v>
      </c>
      <c r="F14" s="5">
        <f t="shared" si="1"/>
        <v>1287</v>
      </c>
      <c r="G14" s="5">
        <f t="shared" si="1"/>
        <v>2760</v>
      </c>
      <c r="H14" s="5">
        <f t="shared" si="1"/>
        <v>1272</v>
      </c>
      <c r="I14" s="5">
        <f t="shared" si="1"/>
        <v>4044</v>
      </c>
      <c r="J14" s="5">
        <f t="shared" si="1"/>
        <v>1091</v>
      </c>
      <c r="K14" s="5">
        <f t="shared" si="1"/>
        <v>2760</v>
      </c>
      <c r="L14" s="5">
        <f t="shared" si="1"/>
        <v>1078</v>
      </c>
      <c r="M14" s="5">
        <f t="shared" si="1"/>
        <v>4051</v>
      </c>
      <c r="N14" s="5">
        <f t="shared" si="1"/>
        <v>589</v>
      </c>
      <c r="O14" s="5">
        <f t="shared" si="1"/>
        <v>578</v>
      </c>
      <c r="P14" s="5">
        <f t="shared" si="1"/>
        <v>491</v>
      </c>
      <c r="Q14" s="5">
        <f t="shared" si="1"/>
        <v>0</v>
      </c>
      <c r="R14" s="5">
        <f t="shared" si="1"/>
        <v>0</v>
      </c>
      <c r="S14" s="5">
        <f t="shared" si="1"/>
        <v>0</v>
      </c>
      <c r="T14" s="5">
        <f t="shared" si="1"/>
        <v>120</v>
      </c>
      <c r="U14" s="5">
        <f t="shared" si="1"/>
        <v>1620</v>
      </c>
      <c r="V14" s="5">
        <f t="shared" si="1"/>
        <v>120</v>
      </c>
      <c r="W14" s="5">
        <f t="shared" si="1"/>
        <v>0</v>
      </c>
      <c r="X14" s="5">
        <f t="shared" si="1"/>
        <v>639</v>
      </c>
      <c r="Y14" s="5">
        <f t="shared" si="1"/>
        <v>660</v>
      </c>
      <c r="Z14" s="5">
        <f t="shared" si="1"/>
        <v>560</v>
      </c>
      <c r="AA14" s="5">
        <f t="shared" si="1"/>
        <v>1500</v>
      </c>
      <c r="AB14" s="7">
        <f t="shared" si="1"/>
        <v>0</v>
      </c>
    </row>
    <row r="15" spans="1:28" s="98" customFormat="1" x14ac:dyDescent="0.25">
      <c r="A15" s="373" t="s">
        <v>21</v>
      </c>
      <c r="B15" s="227">
        <v>83</v>
      </c>
      <c r="C15" s="227">
        <v>0</v>
      </c>
      <c r="D15" s="227">
        <v>76</v>
      </c>
      <c r="E15" s="227">
        <v>52</v>
      </c>
      <c r="F15" s="227">
        <v>89</v>
      </c>
      <c r="G15" s="227">
        <v>0</v>
      </c>
      <c r="H15" s="227">
        <v>74</v>
      </c>
      <c r="I15" s="227">
        <v>44</v>
      </c>
      <c r="J15" s="227">
        <v>84</v>
      </c>
      <c r="K15" s="227">
        <v>0</v>
      </c>
      <c r="L15" s="227">
        <v>76</v>
      </c>
      <c r="M15" s="227">
        <v>51</v>
      </c>
      <c r="N15" s="227">
        <v>0</v>
      </c>
      <c r="O15" s="227">
        <v>0</v>
      </c>
      <c r="P15" s="227">
        <v>0</v>
      </c>
      <c r="Q15" s="227">
        <v>0</v>
      </c>
      <c r="R15" s="227">
        <v>0</v>
      </c>
      <c r="S15" s="227">
        <v>0</v>
      </c>
      <c r="T15" s="227">
        <v>0</v>
      </c>
      <c r="U15" s="227">
        <v>0</v>
      </c>
      <c r="V15" s="227">
        <v>0</v>
      </c>
      <c r="W15" s="227">
        <v>0</v>
      </c>
      <c r="X15" s="227">
        <v>0</v>
      </c>
      <c r="Y15" s="227">
        <v>0</v>
      </c>
      <c r="Z15" s="227">
        <v>0</v>
      </c>
      <c r="AA15" s="227">
        <v>0</v>
      </c>
      <c r="AB15" s="374">
        <v>0</v>
      </c>
    </row>
    <row r="16" spans="1:28" s="98" customFormat="1" x14ac:dyDescent="0.25">
      <c r="A16" s="373" t="s">
        <v>23</v>
      </c>
      <c r="B16" s="227">
        <v>108</v>
      </c>
      <c r="C16" s="227">
        <v>3500</v>
      </c>
      <c r="D16" s="227">
        <v>108</v>
      </c>
      <c r="E16" s="227">
        <v>7000</v>
      </c>
      <c r="F16" s="227">
        <v>97</v>
      </c>
      <c r="G16" s="227">
        <v>2000</v>
      </c>
      <c r="H16" s="227">
        <v>97</v>
      </c>
      <c r="I16" s="227">
        <v>4000</v>
      </c>
      <c r="J16" s="227">
        <v>57</v>
      </c>
      <c r="K16" s="227">
        <v>2000</v>
      </c>
      <c r="L16" s="227">
        <v>57</v>
      </c>
      <c r="M16" s="227">
        <v>4000</v>
      </c>
      <c r="N16" s="227">
        <v>108</v>
      </c>
      <c r="O16" s="227">
        <v>97</v>
      </c>
      <c r="P16" s="227">
        <v>57</v>
      </c>
      <c r="Q16" s="227">
        <v>0</v>
      </c>
      <c r="R16" s="227">
        <v>0</v>
      </c>
      <c r="S16" s="227">
        <v>0</v>
      </c>
      <c r="T16" s="227">
        <v>0</v>
      </c>
      <c r="U16" s="227">
        <v>1500</v>
      </c>
      <c r="V16" s="227">
        <v>0</v>
      </c>
      <c r="W16" s="227">
        <v>0</v>
      </c>
      <c r="X16" s="227">
        <v>0</v>
      </c>
      <c r="Y16" s="227">
        <v>0</v>
      </c>
      <c r="Z16" s="227">
        <v>0</v>
      </c>
      <c r="AA16" s="227">
        <v>1500</v>
      </c>
      <c r="AB16" s="374">
        <v>0</v>
      </c>
    </row>
    <row r="17" spans="1:28" x14ac:dyDescent="0.25">
      <c r="A17" s="373" t="s">
        <v>24</v>
      </c>
      <c r="B17" s="227">
        <v>639</v>
      </c>
      <c r="C17" s="227">
        <v>632</v>
      </c>
      <c r="D17" s="227">
        <v>639</v>
      </c>
      <c r="E17" s="227"/>
      <c r="F17" s="227">
        <v>660</v>
      </c>
      <c r="G17" s="227">
        <v>591</v>
      </c>
      <c r="H17" s="227">
        <v>660</v>
      </c>
      <c r="I17" s="227"/>
      <c r="J17" s="227">
        <v>560</v>
      </c>
      <c r="K17" s="227">
        <v>591</v>
      </c>
      <c r="L17" s="227">
        <v>560</v>
      </c>
      <c r="M17" s="227"/>
      <c r="N17" s="227"/>
      <c r="O17" s="227"/>
      <c r="P17" s="227"/>
      <c r="Q17" s="227"/>
      <c r="R17" s="227"/>
      <c r="S17" s="227"/>
      <c r="T17" s="227"/>
      <c r="U17" s="227"/>
      <c r="V17" s="227"/>
      <c r="W17" s="227"/>
      <c r="X17" s="227">
        <v>639</v>
      </c>
      <c r="Y17" s="227">
        <v>660</v>
      </c>
      <c r="Z17" s="227">
        <v>560</v>
      </c>
      <c r="AA17" s="227"/>
      <c r="AB17" s="374"/>
    </row>
    <row r="18" spans="1:28" x14ac:dyDescent="0.25">
      <c r="A18" s="375" t="s">
        <v>25</v>
      </c>
      <c r="B18" s="227">
        <v>172</v>
      </c>
      <c r="C18" s="227">
        <v>0</v>
      </c>
      <c r="D18" s="227">
        <v>172</v>
      </c>
      <c r="E18" s="227">
        <v>0</v>
      </c>
      <c r="F18" s="227">
        <v>164</v>
      </c>
      <c r="G18" s="227">
        <v>0</v>
      </c>
      <c r="H18" s="227">
        <v>164</v>
      </c>
      <c r="I18" s="227">
        <v>0</v>
      </c>
      <c r="J18" s="227">
        <v>155</v>
      </c>
      <c r="K18" s="227">
        <v>0</v>
      </c>
      <c r="L18" s="227">
        <v>155</v>
      </c>
      <c r="M18" s="227">
        <v>0</v>
      </c>
      <c r="N18" s="227">
        <v>204</v>
      </c>
      <c r="O18" s="227">
        <v>204</v>
      </c>
      <c r="P18" s="227">
        <v>204</v>
      </c>
      <c r="Q18" s="227"/>
      <c r="R18" s="227"/>
      <c r="S18" s="227"/>
      <c r="T18" s="227"/>
      <c r="U18" s="227"/>
      <c r="V18" s="227"/>
      <c r="W18" s="227"/>
      <c r="X18" s="227"/>
      <c r="Y18" s="227"/>
      <c r="Z18" s="227"/>
      <c r="AA18" s="227"/>
      <c r="AB18" s="374"/>
    </row>
    <row r="19" spans="1:28" s="98" customFormat="1" x14ac:dyDescent="0.25">
      <c r="A19" s="373" t="s">
        <v>26</v>
      </c>
      <c r="B19" s="227">
        <v>157</v>
      </c>
      <c r="C19" s="227"/>
      <c r="D19" s="227">
        <v>157</v>
      </c>
      <c r="E19" s="227"/>
      <c r="F19" s="227">
        <v>157</v>
      </c>
      <c r="G19" s="227"/>
      <c r="H19" s="227">
        <v>157</v>
      </c>
      <c r="I19" s="227"/>
      <c r="J19" s="227">
        <v>115</v>
      </c>
      <c r="K19" s="227"/>
      <c r="L19" s="227">
        <v>110</v>
      </c>
      <c r="M19" s="227"/>
      <c r="N19" s="227">
        <v>157</v>
      </c>
      <c r="O19" s="227">
        <v>157</v>
      </c>
      <c r="P19" s="227">
        <v>110</v>
      </c>
      <c r="Q19" s="227"/>
      <c r="R19" s="227"/>
      <c r="S19" s="227"/>
      <c r="T19" s="227"/>
      <c r="U19" s="227"/>
      <c r="V19" s="227"/>
      <c r="W19" s="227"/>
      <c r="X19" s="227"/>
      <c r="Y19" s="227"/>
      <c r="Z19" s="227"/>
      <c r="AA19" s="227"/>
      <c r="AB19" s="374"/>
    </row>
    <row r="20" spans="1:28" ht="16.5" thickBot="1" x14ac:dyDescent="0.3">
      <c r="A20" s="376" t="s">
        <v>27</v>
      </c>
      <c r="B20" s="377">
        <v>120</v>
      </c>
      <c r="C20" s="377">
        <v>169</v>
      </c>
      <c r="D20" s="377">
        <v>120</v>
      </c>
      <c r="E20" s="377"/>
      <c r="F20" s="377">
        <v>120</v>
      </c>
      <c r="G20" s="377">
        <v>169</v>
      </c>
      <c r="H20" s="377">
        <v>120</v>
      </c>
      <c r="I20" s="377"/>
      <c r="J20" s="377">
        <v>120</v>
      </c>
      <c r="K20" s="377">
        <v>169</v>
      </c>
      <c r="L20" s="377">
        <v>120</v>
      </c>
      <c r="M20" s="377"/>
      <c r="N20" s="377">
        <v>120</v>
      </c>
      <c r="O20" s="377">
        <v>120</v>
      </c>
      <c r="P20" s="377">
        <v>120</v>
      </c>
      <c r="Q20" s="377"/>
      <c r="R20" s="377"/>
      <c r="S20" s="377"/>
      <c r="T20" s="377">
        <v>120</v>
      </c>
      <c r="U20" s="377">
        <v>120</v>
      </c>
      <c r="V20" s="377">
        <v>120</v>
      </c>
      <c r="W20" s="377"/>
      <c r="X20" s="377"/>
      <c r="Y20" s="377"/>
      <c r="Z20" s="377"/>
      <c r="AA20" s="377"/>
      <c r="AB20" s="378"/>
    </row>
    <row r="21" spans="1:28" ht="29.25" customHeight="1" x14ac:dyDescent="0.25">
      <c r="A21" s="4" t="s">
        <v>796</v>
      </c>
      <c r="B21" s="5">
        <f>SUM(B22:B28)</f>
        <v>7211</v>
      </c>
      <c r="C21" s="5">
        <f t="shared" ref="C21:AB21" si="2">SUM(C22:C28)</f>
        <v>0</v>
      </c>
      <c r="D21" s="5">
        <f t="shared" si="2"/>
        <v>7204</v>
      </c>
      <c r="E21" s="5">
        <f t="shared" si="2"/>
        <v>3091</v>
      </c>
      <c r="F21" s="5">
        <f t="shared" si="2"/>
        <v>5416</v>
      </c>
      <c r="G21" s="5">
        <f t="shared" si="2"/>
        <v>0</v>
      </c>
      <c r="H21" s="5">
        <f t="shared" si="2"/>
        <v>5409</v>
      </c>
      <c r="I21" s="5">
        <f t="shared" si="2"/>
        <v>1091</v>
      </c>
      <c r="J21" s="5">
        <f t="shared" si="2"/>
        <v>960</v>
      </c>
      <c r="K21" s="5">
        <f t="shared" si="2"/>
        <v>0</v>
      </c>
      <c r="L21" s="5">
        <f t="shared" si="2"/>
        <v>953</v>
      </c>
      <c r="M21" s="5">
        <f t="shared" si="2"/>
        <v>92</v>
      </c>
      <c r="N21" s="5">
        <f t="shared" si="2"/>
        <v>430</v>
      </c>
      <c r="O21" s="5">
        <f t="shared" si="2"/>
        <v>1522</v>
      </c>
      <c r="P21" s="5">
        <f t="shared" si="2"/>
        <v>425</v>
      </c>
      <c r="Q21" s="5">
        <f t="shared" si="2"/>
        <v>0</v>
      </c>
      <c r="R21" s="5">
        <f t="shared" si="2"/>
        <v>0</v>
      </c>
      <c r="S21" s="5">
        <f t="shared" si="2"/>
        <v>0</v>
      </c>
      <c r="T21" s="5">
        <f t="shared" si="2"/>
        <v>3803</v>
      </c>
      <c r="U21" s="5">
        <f t="shared" si="2"/>
        <v>2549</v>
      </c>
      <c r="V21" s="5">
        <f t="shared" si="2"/>
        <v>53</v>
      </c>
      <c r="W21" s="5">
        <f t="shared" si="2"/>
        <v>5615</v>
      </c>
      <c r="X21" s="5">
        <f t="shared" si="2"/>
        <v>2723</v>
      </c>
      <c r="Y21" s="5">
        <f t="shared" si="2"/>
        <v>301</v>
      </c>
      <c r="Z21" s="5">
        <f t="shared" si="2"/>
        <v>1</v>
      </c>
      <c r="AA21" s="5">
        <f t="shared" si="2"/>
        <v>1001</v>
      </c>
      <c r="AB21" s="7">
        <f t="shared" si="2"/>
        <v>1</v>
      </c>
    </row>
    <row r="22" spans="1:28" x14ac:dyDescent="0.25">
      <c r="A22" s="76" t="s">
        <v>28</v>
      </c>
      <c r="B22" s="206">
        <v>4562</v>
      </c>
      <c r="C22" s="206">
        <v>0</v>
      </c>
      <c r="D22" s="206">
        <v>4562</v>
      </c>
      <c r="E22" s="206">
        <v>0</v>
      </c>
      <c r="F22" s="206">
        <v>512</v>
      </c>
      <c r="G22" s="206">
        <v>0</v>
      </c>
      <c r="H22" s="206">
        <v>512</v>
      </c>
      <c r="I22" s="206">
        <v>0</v>
      </c>
      <c r="J22" s="206">
        <v>494</v>
      </c>
      <c r="K22" s="206">
        <v>0</v>
      </c>
      <c r="L22" s="206">
        <v>495</v>
      </c>
      <c r="M22" s="206">
        <v>0</v>
      </c>
      <c r="N22" s="206">
        <v>150</v>
      </c>
      <c r="O22" s="206">
        <v>242</v>
      </c>
      <c r="P22" s="206">
        <v>145</v>
      </c>
      <c r="Q22" s="206">
        <v>0</v>
      </c>
      <c r="R22" s="206">
        <v>0</v>
      </c>
      <c r="S22" s="206">
        <v>0</v>
      </c>
      <c r="T22" s="206">
        <v>1303</v>
      </c>
      <c r="U22" s="206">
        <v>49</v>
      </c>
      <c r="V22" s="206">
        <v>53</v>
      </c>
      <c r="W22" s="206">
        <v>3108</v>
      </c>
      <c r="X22" s="206">
        <v>221</v>
      </c>
      <c r="Y22" s="206">
        <v>296</v>
      </c>
      <c r="Z22" s="206">
        <v>1</v>
      </c>
      <c r="AA22" s="206">
        <v>1</v>
      </c>
      <c r="AB22" s="379">
        <v>1</v>
      </c>
    </row>
    <row r="23" spans="1:28" x14ac:dyDescent="0.25">
      <c r="A23" s="76" t="s">
        <v>29</v>
      </c>
      <c r="B23" s="206">
        <v>102</v>
      </c>
      <c r="C23" s="206"/>
      <c r="D23" s="206">
        <v>102</v>
      </c>
      <c r="E23" s="206"/>
      <c r="F23" s="206">
        <v>98</v>
      </c>
      <c r="G23" s="206"/>
      <c r="H23" s="206">
        <v>98</v>
      </c>
      <c r="I23" s="206"/>
      <c r="J23" s="206">
        <v>90</v>
      </c>
      <c r="K23" s="206"/>
      <c r="L23" s="206">
        <v>90</v>
      </c>
      <c r="M23" s="206"/>
      <c r="N23" s="206"/>
      <c r="O23" s="206"/>
      <c r="P23" s="206"/>
      <c r="Q23" s="206"/>
      <c r="R23" s="206"/>
      <c r="S23" s="206"/>
      <c r="T23" s="206"/>
      <c r="U23" s="206"/>
      <c r="V23" s="206"/>
      <c r="W23" s="206"/>
      <c r="X23" s="206"/>
      <c r="Y23" s="206"/>
      <c r="Z23" s="206"/>
      <c r="AA23" s="206"/>
      <c r="AB23" s="379"/>
    </row>
    <row r="24" spans="1:28" s="103" customFormat="1" x14ac:dyDescent="0.25">
      <c r="A24" s="76" t="s">
        <v>30</v>
      </c>
      <c r="B24" s="206">
        <v>2230</v>
      </c>
      <c r="C24" s="206">
        <v>0</v>
      </c>
      <c r="D24" s="206">
        <v>2230</v>
      </c>
      <c r="E24" s="206"/>
      <c r="F24" s="206">
        <v>2477</v>
      </c>
      <c r="G24" s="206">
        <v>0</v>
      </c>
      <c r="H24" s="206">
        <v>2477</v>
      </c>
      <c r="I24" s="206"/>
      <c r="J24" s="206">
        <v>77</v>
      </c>
      <c r="K24" s="206">
        <v>0</v>
      </c>
      <c r="L24" s="206">
        <v>77</v>
      </c>
      <c r="M24" s="206"/>
      <c r="N24" s="206"/>
      <c r="O24" s="206"/>
      <c r="P24" s="206"/>
      <c r="Q24" s="206"/>
      <c r="R24" s="206"/>
      <c r="S24" s="206"/>
      <c r="T24" s="206"/>
      <c r="U24" s="206"/>
      <c r="V24" s="206"/>
      <c r="W24" s="206"/>
      <c r="X24" s="206"/>
      <c r="Y24" s="206"/>
      <c r="Z24" s="206"/>
      <c r="AA24" s="206"/>
      <c r="AB24" s="379"/>
    </row>
    <row r="25" spans="1:28" x14ac:dyDescent="0.25">
      <c r="A25" s="76" t="s">
        <v>31</v>
      </c>
      <c r="B25" s="206">
        <v>63</v>
      </c>
      <c r="C25" s="206"/>
      <c r="D25" s="206">
        <v>63</v>
      </c>
      <c r="E25" s="206">
        <v>0</v>
      </c>
      <c r="F25" s="206">
        <v>63</v>
      </c>
      <c r="G25" s="206"/>
      <c r="H25" s="206">
        <v>63</v>
      </c>
      <c r="I25" s="206">
        <v>0</v>
      </c>
      <c r="J25" s="206">
        <v>63</v>
      </c>
      <c r="K25" s="206"/>
      <c r="L25" s="206">
        <v>63</v>
      </c>
      <c r="M25" s="206">
        <v>0</v>
      </c>
      <c r="N25" s="206">
        <v>63</v>
      </c>
      <c r="O25" s="206">
        <v>63</v>
      </c>
      <c r="P25" s="206">
        <v>63</v>
      </c>
      <c r="Q25" s="206">
        <v>0</v>
      </c>
      <c r="R25" s="206">
        <v>0</v>
      </c>
      <c r="S25" s="206">
        <v>0</v>
      </c>
      <c r="T25" s="206">
        <v>0</v>
      </c>
      <c r="U25" s="206">
        <v>0</v>
      </c>
      <c r="V25" s="206">
        <v>0</v>
      </c>
      <c r="W25" s="206">
        <v>5</v>
      </c>
      <c r="X25" s="206">
        <v>0</v>
      </c>
      <c r="Y25" s="206">
        <v>0</v>
      </c>
      <c r="Z25" s="206">
        <v>0</v>
      </c>
      <c r="AA25" s="206">
        <v>0</v>
      </c>
      <c r="AB25" s="379">
        <v>0</v>
      </c>
    </row>
    <row r="26" spans="1:28" s="103" customFormat="1" x14ac:dyDescent="0.25">
      <c r="A26" s="76" t="s">
        <v>33</v>
      </c>
      <c r="B26" s="206">
        <v>90</v>
      </c>
      <c r="C26" s="206"/>
      <c r="D26" s="206">
        <v>90</v>
      </c>
      <c r="E26" s="206">
        <v>3030</v>
      </c>
      <c r="F26" s="206">
        <v>2078</v>
      </c>
      <c r="G26" s="206"/>
      <c r="H26" s="206">
        <v>2078</v>
      </c>
      <c r="I26" s="206">
        <v>1030</v>
      </c>
      <c r="J26" s="206">
        <v>84</v>
      </c>
      <c r="K26" s="206"/>
      <c r="L26" s="206">
        <v>84</v>
      </c>
      <c r="M26" s="206">
        <v>30</v>
      </c>
      <c r="N26" s="206">
        <v>53</v>
      </c>
      <c r="O26" s="206">
        <v>1053</v>
      </c>
      <c r="P26" s="206">
        <v>53</v>
      </c>
      <c r="Q26" s="206"/>
      <c r="R26" s="206"/>
      <c r="S26" s="206"/>
      <c r="T26" s="206"/>
      <c r="U26" s="206"/>
      <c r="V26" s="206"/>
      <c r="W26" s="206"/>
      <c r="X26" s="206"/>
      <c r="Y26" s="206"/>
      <c r="Z26" s="206"/>
      <c r="AA26" s="206">
        <v>1000</v>
      </c>
      <c r="AB26" s="379"/>
    </row>
    <row r="27" spans="1:28" x14ac:dyDescent="0.25">
      <c r="A27" s="76" t="s">
        <v>35</v>
      </c>
      <c r="B27" s="206">
        <v>64</v>
      </c>
      <c r="C27" s="206"/>
      <c r="D27" s="206">
        <v>57</v>
      </c>
      <c r="E27" s="206">
        <v>61</v>
      </c>
      <c r="F27" s="206">
        <v>64</v>
      </c>
      <c r="G27" s="206"/>
      <c r="H27" s="206">
        <v>57</v>
      </c>
      <c r="I27" s="206">
        <v>61</v>
      </c>
      <c r="J27" s="206">
        <v>64</v>
      </c>
      <c r="K27" s="206"/>
      <c r="L27" s="206">
        <v>56</v>
      </c>
      <c r="M27" s="206">
        <v>62</v>
      </c>
      <c r="N27" s="206">
        <v>64</v>
      </c>
      <c r="O27" s="206">
        <v>64</v>
      </c>
      <c r="P27" s="206">
        <v>64</v>
      </c>
      <c r="Q27" s="206">
        <v>0</v>
      </c>
      <c r="R27" s="206">
        <v>0</v>
      </c>
      <c r="S27" s="206">
        <v>0</v>
      </c>
      <c r="T27" s="206">
        <v>0</v>
      </c>
      <c r="U27" s="206">
        <v>0</v>
      </c>
      <c r="V27" s="206">
        <v>0</v>
      </c>
      <c r="W27" s="206">
        <v>0</v>
      </c>
      <c r="X27" s="206">
        <v>0</v>
      </c>
      <c r="Y27" s="206">
        <v>0</v>
      </c>
      <c r="Z27" s="206">
        <v>0</v>
      </c>
      <c r="AA27" s="206">
        <v>0</v>
      </c>
      <c r="AB27" s="379">
        <v>0</v>
      </c>
    </row>
    <row r="28" spans="1:28" s="78" customFormat="1" ht="16.5" thickBot="1" x14ac:dyDescent="0.3">
      <c r="A28" s="76" t="s">
        <v>37</v>
      </c>
      <c r="B28" s="206">
        <v>100</v>
      </c>
      <c r="C28" s="206"/>
      <c r="D28" s="206">
        <v>100</v>
      </c>
      <c r="E28" s="206"/>
      <c r="F28" s="206">
        <v>124</v>
      </c>
      <c r="G28" s="206"/>
      <c r="H28" s="206">
        <v>124</v>
      </c>
      <c r="I28" s="206"/>
      <c r="J28" s="206">
        <v>88</v>
      </c>
      <c r="K28" s="206"/>
      <c r="L28" s="206">
        <v>88</v>
      </c>
      <c r="M28" s="206"/>
      <c r="N28" s="206">
        <v>100</v>
      </c>
      <c r="O28" s="206">
        <v>100</v>
      </c>
      <c r="P28" s="206">
        <v>100</v>
      </c>
      <c r="Q28" s="206"/>
      <c r="R28" s="206"/>
      <c r="S28" s="206"/>
      <c r="T28" s="206">
        <v>2500</v>
      </c>
      <c r="U28" s="206">
        <v>2500</v>
      </c>
      <c r="V28" s="206"/>
      <c r="W28" s="206">
        <v>2502</v>
      </c>
      <c r="X28" s="206">
        <v>2502</v>
      </c>
      <c r="Y28" s="206">
        <v>5</v>
      </c>
      <c r="Z28" s="206"/>
      <c r="AA28" s="206"/>
      <c r="AB28" s="379"/>
    </row>
    <row r="29" spans="1:28" ht="41.25" customHeight="1" x14ac:dyDescent="0.25">
      <c r="A29" s="4" t="s">
        <v>797</v>
      </c>
      <c r="B29" s="5">
        <f t="shared" ref="B29:AB29" si="3">SUM(B30:B34)</f>
        <v>32871</v>
      </c>
      <c r="C29" s="5">
        <f t="shared" si="3"/>
        <v>5852</v>
      </c>
      <c r="D29" s="5">
        <f t="shared" si="3"/>
        <v>32871</v>
      </c>
      <c r="E29" s="5">
        <f t="shared" si="3"/>
        <v>6547</v>
      </c>
      <c r="F29" s="5">
        <f t="shared" si="3"/>
        <v>570</v>
      </c>
      <c r="G29" s="5">
        <f t="shared" si="3"/>
        <v>0</v>
      </c>
      <c r="H29" s="5">
        <f t="shared" si="3"/>
        <v>570</v>
      </c>
      <c r="I29" s="5">
        <f t="shared" si="3"/>
        <v>735</v>
      </c>
      <c r="J29" s="5">
        <f t="shared" si="3"/>
        <v>515</v>
      </c>
      <c r="K29" s="5">
        <f t="shared" si="3"/>
        <v>0</v>
      </c>
      <c r="L29" s="5">
        <f t="shared" si="3"/>
        <v>515</v>
      </c>
      <c r="M29" s="5">
        <f t="shared" si="3"/>
        <v>711</v>
      </c>
      <c r="N29" s="5">
        <f t="shared" si="3"/>
        <v>32722</v>
      </c>
      <c r="O29" s="5">
        <f t="shared" si="3"/>
        <v>449</v>
      </c>
      <c r="P29" s="5">
        <f t="shared" si="3"/>
        <v>392</v>
      </c>
      <c r="Q29" s="5">
        <f t="shared" si="3"/>
        <v>0</v>
      </c>
      <c r="R29" s="5">
        <f t="shared" si="3"/>
        <v>0</v>
      </c>
      <c r="S29" s="5">
        <f t="shared" si="3"/>
        <v>0</v>
      </c>
      <c r="T29" s="5">
        <f t="shared" si="3"/>
        <v>12</v>
      </c>
      <c r="U29" s="5">
        <f t="shared" si="3"/>
        <v>12</v>
      </c>
      <c r="V29" s="5">
        <f t="shared" si="3"/>
        <v>12</v>
      </c>
      <c r="W29" s="5">
        <f t="shared" si="3"/>
        <v>137</v>
      </c>
      <c r="X29" s="5">
        <f t="shared" si="3"/>
        <v>109</v>
      </c>
      <c r="Y29" s="5">
        <f t="shared" si="3"/>
        <v>111</v>
      </c>
      <c r="Z29" s="5">
        <f t="shared" si="3"/>
        <v>0</v>
      </c>
      <c r="AA29" s="5">
        <f t="shared" si="3"/>
        <v>0</v>
      </c>
      <c r="AB29" s="7">
        <f t="shared" si="3"/>
        <v>0</v>
      </c>
    </row>
    <row r="30" spans="1:28" x14ac:dyDescent="0.25">
      <c r="A30" s="80" t="s">
        <v>40</v>
      </c>
      <c r="B30" s="206">
        <v>70</v>
      </c>
      <c r="C30" s="206">
        <v>3300</v>
      </c>
      <c r="D30" s="206">
        <v>70</v>
      </c>
      <c r="E30" s="206">
        <v>3375</v>
      </c>
      <c r="F30" s="206">
        <v>70</v>
      </c>
      <c r="G30" s="206">
        <v>0</v>
      </c>
      <c r="H30" s="206">
        <v>70</v>
      </c>
      <c r="I30" s="206">
        <v>107</v>
      </c>
      <c r="J30" s="206">
        <v>70</v>
      </c>
      <c r="K30" s="206">
        <v>0</v>
      </c>
      <c r="L30" s="206">
        <v>70</v>
      </c>
      <c r="M30" s="206">
        <v>83</v>
      </c>
      <c r="N30" s="206">
        <v>43</v>
      </c>
      <c r="O30" s="206">
        <v>44</v>
      </c>
      <c r="P30" s="206">
        <v>28</v>
      </c>
      <c r="Q30" s="206"/>
      <c r="R30" s="206"/>
      <c r="S30" s="206"/>
      <c r="T30" s="206"/>
      <c r="U30" s="206"/>
      <c r="V30" s="206"/>
      <c r="W30" s="206">
        <v>27</v>
      </c>
      <c r="X30" s="206">
        <v>26</v>
      </c>
      <c r="Y30" s="206">
        <v>42</v>
      </c>
      <c r="Z30" s="206"/>
      <c r="AA30" s="206"/>
      <c r="AB30" s="379"/>
    </row>
    <row r="31" spans="1:28" s="98" customFormat="1" x14ac:dyDescent="0.25">
      <c r="A31" s="80" t="s">
        <v>41</v>
      </c>
      <c r="B31" s="79">
        <v>3539</v>
      </c>
      <c r="C31" s="79">
        <v>0</v>
      </c>
      <c r="D31" s="79">
        <v>3539</v>
      </c>
      <c r="E31" s="79">
        <v>58</v>
      </c>
      <c r="F31" s="79">
        <v>40</v>
      </c>
      <c r="G31" s="79">
        <v>0</v>
      </c>
      <c r="H31" s="79">
        <v>40</v>
      </c>
      <c r="I31" s="79">
        <v>59</v>
      </c>
      <c r="J31" s="79">
        <v>40</v>
      </c>
      <c r="K31" s="79">
        <v>0</v>
      </c>
      <c r="L31" s="79">
        <v>40</v>
      </c>
      <c r="M31" s="79">
        <v>59</v>
      </c>
      <c r="N31" s="79">
        <v>3527</v>
      </c>
      <c r="O31" s="79">
        <v>28</v>
      </c>
      <c r="P31" s="79">
        <v>28</v>
      </c>
      <c r="Q31" s="79"/>
      <c r="R31" s="79"/>
      <c r="S31" s="79"/>
      <c r="T31" s="79">
        <v>12</v>
      </c>
      <c r="U31" s="79">
        <v>12</v>
      </c>
      <c r="V31" s="79">
        <v>12</v>
      </c>
      <c r="W31" s="79"/>
      <c r="X31" s="79"/>
      <c r="Y31" s="79"/>
      <c r="Z31" s="79"/>
      <c r="AA31" s="79"/>
      <c r="AB31" s="169"/>
    </row>
    <row r="32" spans="1:28" x14ac:dyDescent="0.25">
      <c r="A32" s="80" t="s">
        <v>39</v>
      </c>
      <c r="B32" s="79">
        <v>8864</v>
      </c>
      <c r="C32" s="79">
        <v>2552</v>
      </c>
      <c r="D32" s="79">
        <v>8864</v>
      </c>
      <c r="E32" s="79">
        <v>2825</v>
      </c>
      <c r="F32" s="79">
        <v>165</v>
      </c>
      <c r="G32" s="79"/>
      <c r="H32" s="79">
        <v>165</v>
      </c>
      <c r="I32" s="79">
        <v>275</v>
      </c>
      <c r="J32" s="79">
        <v>161</v>
      </c>
      <c r="K32" s="79"/>
      <c r="L32" s="79">
        <v>161</v>
      </c>
      <c r="M32" s="79">
        <v>275</v>
      </c>
      <c r="N32" s="79">
        <v>8840</v>
      </c>
      <c r="O32" s="79">
        <v>137</v>
      </c>
      <c r="P32" s="79">
        <v>132</v>
      </c>
      <c r="Q32" s="79"/>
      <c r="R32" s="79"/>
      <c r="S32" s="79"/>
      <c r="T32" s="79"/>
      <c r="U32" s="79"/>
      <c r="V32" s="79"/>
      <c r="W32" s="79">
        <v>24</v>
      </c>
      <c r="X32" s="79">
        <v>28</v>
      </c>
      <c r="Y32" s="79">
        <v>29</v>
      </c>
      <c r="Z32" s="79"/>
      <c r="AA32" s="79"/>
      <c r="AB32" s="169"/>
    </row>
    <row r="33" spans="1:28" s="98" customFormat="1" x14ac:dyDescent="0.25">
      <c r="A33" s="80" t="s">
        <v>42</v>
      </c>
      <c r="B33" s="79">
        <v>9266</v>
      </c>
      <c r="C33" s="79"/>
      <c r="D33" s="79">
        <v>9266</v>
      </c>
      <c r="E33" s="79">
        <v>124</v>
      </c>
      <c r="F33" s="79">
        <v>162</v>
      </c>
      <c r="G33" s="79"/>
      <c r="H33" s="79">
        <v>162</v>
      </c>
      <c r="I33" s="79">
        <v>127</v>
      </c>
      <c r="J33" s="79">
        <v>99</v>
      </c>
      <c r="K33" s="79"/>
      <c r="L33" s="79">
        <v>99</v>
      </c>
      <c r="M33" s="79">
        <v>127</v>
      </c>
      <c r="N33" s="79">
        <v>9193</v>
      </c>
      <c r="O33" s="79">
        <v>123</v>
      </c>
      <c r="P33" s="79">
        <v>59</v>
      </c>
      <c r="Q33" s="79"/>
      <c r="R33" s="79"/>
      <c r="S33" s="79"/>
      <c r="T33" s="79"/>
      <c r="U33" s="79"/>
      <c r="V33" s="79"/>
      <c r="W33" s="79">
        <v>73</v>
      </c>
      <c r="X33" s="79">
        <v>39</v>
      </c>
      <c r="Y33" s="79">
        <v>40</v>
      </c>
      <c r="Z33" s="79"/>
      <c r="AA33" s="79"/>
      <c r="AB33" s="169"/>
    </row>
    <row r="34" spans="1:28" s="98" customFormat="1" ht="16.5" thickBot="1" x14ac:dyDescent="0.3">
      <c r="A34" s="155" t="s">
        <v>43</v>
      </c>
      <c r="B34" s="79">
        <v>11132</v>
      </c>
      <c r="C34" s="79">
        <v>0</v>
      </c>
      <c r="D34" s="79">
        <v>11132</v>
      </c>
      <c r="E34" s="79">
        <v>165</v>
      </c>
      <c r="F34" s="79">
        <v>133</v>
      </c>
      <c r="G34" s="79">
        <v>0</v>
      </c>
      <c r="H34" s="79">
        <v>133</v>
      </c>
      <c r="I34" s="79">
        <v>167</v>
      </c>
      <c r="J34" s="79">
        <v>145</v>
      </c>
      <c r="K34" s="79">
        <v>0</v>
      </c>
      <c r="L34" s="79">
        <v>145</v>
      </c>
      <c r="M34" s="79">
        <v>167</v>
      </c>
      <c r="N34" s="79">
        <v>11119</v>
      </c>
      <c r="O34" s="79">
        <v>117</v>
      </c>
      <c r="P34" s="79">
        <v>145</v>
      </c>
      <c r="Q34" s="79"/>
      <c r="R34" s="79"/>
      <c r="S34" s="79"/>
      <c r="T34" s="79"/>
      <c r="U34" s="79"/>
      <c r="V34" s="79"/>
      <c r="W34" s="79">
        <v>13</v>
      </c>
      <c r="X34" s="79">
        <v>16</v>
      </c>
      <c r="Y34" s="79">
        <v>0</v>
      </c>
      <c r="Z34" s="156"/>
      <c r="AA34" s="156"/>
      <c r="AB34" s="380"/>
    </row>
    <row r="35" spans="1:28" ht="28.5" customHeight="1" x14ac:dyDescent="0.25">
      <c r="A35" s="4" t="s">
        <v>798</v>
      </c>
      <c r="B35" s="5">
        <f t="shared" ref="B35:AB35" si="4">SUM(B36:B41)</f>
        <v>3015</v>
      </c>
      <c r="C35" s="5">
        <f t="shared" si="4"/>
        <v>6810</v>
      </c>
      <c r="D35" s="5">
        <f t="shared" si="4"/>
        <v>3003</v>
      </c>
      <c r="E35" s="5">
        <f t="shared" si="4"/>
        <v>53</v>
      </c>
      <c r="F35" s="5">
        <f t="shared" si="4"/>
        <v>3018</v>
      </c>
      <c r="G35" s="5">
        <f t="shared" si="4"/>
        <v>6970</v>
      </c>
      <c r="H35" s="5">
        <f t="shared" si="4"/>
        <v>2926</v>
      </c>
      <c r="I35" s="5">
        <f t="shared" si="4"/>
        <v>53</v>
      </c>
      <c r="J35" s="5">
        <f t="shared" si="4"/>
        <v>2977</v>
      </c>
      <c r="K35" s="5">
        <f t="shared" si="4"/>
        <v>6970</v>
      </c>
      <c r="L35" s="5">
        <f t="shared" si="4"/>
        <v>2890</v>
      </c>
      <c r="M35" s="5">
        <f t="shared" si="4"/>
        <v>53</v>
      </c>
      <c r="N35" s="5">
        <f t="shared" si="4"/>
        <v>2981</v>
      </c>
      <c r="O35" s="5">
        <f t="shared" si="4"/>
        <v>2905</v>
      </c>
      <c r="P35" s="5">
        <f t="shared" si="4"/>
        <v>2870</v>
      </c>
      <c r="Q35" s="5">
        <f t="shared" si="4"/>
        <v>0</v>
      </c>
      <c r="R35" s="5">
        <f t="shared" si="4"/>
        <v>0</v>
      </c>
      <c r="S35" s="5">
        <f t="shared" si="4"/>
        <v>0</v>
      </c>
      <c r="T35" s="5">
        <f t="shared" si="4"/>
        <v>20</v>
      </c>
      <c r="U35" s="5">
        <f t="shared" si="4"/>
        <v>20</v>
      </c>
      <c r="V35" s="5">
        <f t="shared" si="4"/>
        <v>20</v>
      </c>
      <c r="W35" s="5">
        <f t="shared" si="4"/>
        <v>157</v>
      </c>
      <c r="X35" s="5">
        <f t="shared" si="4"/>
        <v>3334</v>
      </c>
      <c r="Y35" s="5">
        <f t="shared" si="4"/>
        <v>3364</v>
      </c>
      <c r="Z35" s="5">
        <f t="shared" si="4"/>
        <v>2528</v>
      </c>
      <c r="AA35" s="5">
        <f t="shared" si="4"/>
        <v>2526</v>
      </c>
      <c r="AB35" s="7">
        <f t="shared" si="4"/>
        <v>29</v>
      </c>
    </row>
    <row r="36" spans="1:28" x14ac:dyDescent="0.25">
      <c r="A36" s="80" t="s">
        <v>44</v>
      </c>
      <c r="B36" s="79">
        <v>78</v>
      </c>
      <c r="C36" s="79">
        <v>6200</v>
      </c>
      <c r="D36" s="79">
        <v>78</v>
      </c>
      <c r="E36" s="79"/>
      <c r="F36" s="79">
        <v>78</v>
      </c>
      <c r="G36" s="79">
        <v>6360</v>
      </c>
      <c r="H36" s="79"/>
      <c r="I36" s="79"/>
      <c r="J36" s="79">
        <v>78</v>
      </c>
      <c r="K36" s="79">
        <v>6360</v>
      </c>
      <c r="L36" s="79"/>
      <c r="M36" s="79"/>
      <c r="N36" s="79">
        <v>78</v>
      </c>
      <c r="O36" s="79" t="s">
        <v>1105</v>
      </c>
      <c r="P36" s="79" t="s">
        <v>1105</v>
      </c>
      <c r="Q36" s="79"/>
      <c r="R36" s="79"/>
      <c r="S36" s="79"/>
      <c r="T36" s="79"/>
      <c r="U36" s="79"/>
      <c r="V36" s="79"/>
      <c r="W36" s="79"/>
      <c r="X36" s="79">
        <v>3180</v>
      </c>
      <c r="Y36" s="79">
        <v>3180</v>
      </c>
      <c r="Z36" s="79"/>
      <c r="AA36" s="79"/>
      <c r="AB36" s="169"/>
    </row>
    <row r="37" spans="1:28" s="98" customFormat="1" x14ac:dyDescent="0.25">
      <c r="A37" s="80" t="s">
        <v>45</v>
      </c>
      <c r="B37" s="79">
        <v>67</v>
      </c>
      <c r="C37" s="79">
        <v>60</v>
      </c>
      <c r="D37" s="79">
        <v>67</v>
      </c>
      <c r="E37" s="79"/>
      <c r="F37" s="79">
        <v>68</v>
      </c>
      <c r="G37" s="79">
        <v>60</v>
      </c>
      <c r="H37" s="79">
        <v>68</v>
      </c>
      <c r="I37" s="79"/>
      <c r="J37" s="79">
        <v>34</v>
      </c>
      <c r="K37" s="79">
        <v>60</v>
      </c>
      <c r="L37" s="79">
        <v>34</v>
      </c>
      <c r="M37" s="79"/>
      <c r="N37" s="79">
        <v>70</v>
      </c>
      <c r="O37" s="79">
        <v>70</v>
      </c>
      <c r="P37" s="79">
        <v>40</v>
      </c>
      <c r="Q37" s="79">
        <v>0</v>
      </c>
      <c r="R37" s="79">
        <v>0</v>
      </c>
      <c r="S37" s="79">
        <v>0</v>
      </c>
      <c r="T37" s="79">
        <v>0</v>
      </c>
      <c r="U37" s="79">
        <v>0</v>
      </c>
      <c r="V37" s="79">
        <v>0</v>
      </c>
      <c r="W37" s="79">
        <v>0</v>
      </c>
      <c r="X37" s="79">
        <v>0</v>
      </c>
      <c r="Y37" s="79">
        <v>0</v>
      </c>
      <c r="Z37" s="79">
        <v>0</v>
      </c>
      <c r="AA37" s="79">
        <v>0</v>
      </c>
      <c r="AB37" s="169">
        <v>0</v>
      </c>
    </row>
    <row r="38" spans="1:28" s="98" customFormat="1" x14ac:dyDescent="0.25">
      <c r="A38" s="80" t="s">
        <v>46</v>
      </c>
      <c r="B38" s="79">
        <v>2598</v>
      </c>
      <c r="C38" s="79">
        <v>500</v>
      </c>
      <c r="D38" s="79">
        <v>2586</v>
      </c>
      <c r="E38" s="79"/>
      <c r="F38" s="79">
        <v>2600</v>
      </c>
      <c r="G38" s="79">
        <v>500</v>
      </c>
      <c r="H38" s="79">
        <v>2586</v>
      </c>
      <c r="I38" s="79"/>
      <c r="J38" s="79">
        <v>2595</v>
      </c>
      <c r="K38" s="79">
        <v>500</v>
      </c>
      <c r="L38" s="79">
        <v>2586</v>
      </c>
      <c r="M38" s="79"/>
      <c r="N38" s="79">
        <v>2583</v>
      </c>
      <c r="O38" s="79">
        <v>2583</v>
      </c>
      <c r="P38" s="79">
        <v>2583</v>
      </c>
      <c r="Q38" s="79">
        <v>0</v>
      </c>
      <c r="R38" s="79">
        <v>0</v>
      </c>
      <c r="S38" s="79">
        <v>0</v>
      </c>
      <c r="T38" s="79">
        <v>20</v>
      </c>
      <c r="U38" s="79">
        <v>20</v>
      </c>
      <c r="V38" s="79">
        <v>20</v>
      </c>
      <c r="W38" s="79">
        <v>157</v>
      </c>
      <c r="X38" s="79">
        <v>154</v>
      </c>
      <c r="Y38" s="79">
        <v>184</v>
      </c>
      <c r="Z38" s="79">
        <v>2500</v>
      </c>
      <c r="AA38" s="79">
        <v>2500</v>
      </c>
      <c r="AB38" s="169">
        <v>0</v>
      </c>
    </row>
    <row r="39" spans="1:28" x14ac:dyDescent="0.25">
      <c r="A39" s="80" t="s">
        <v>47</v>
      </c>
      <c r="B39" s="206">
        <v>80</v>
      </c>
      <c r="C39" s="206"/>
      <c r="D39" s="206">
        <v>80</v>
      </c>
      <c r="E39" s="206"/>
      <c r="F39" s="206">
        <v>80</v>
      </c>
      <c r="G39" s="206"/>
      <c r="H39" s="206">
        <v>80</v>
      </c>
      <c r="I39" s="206"/>
      <c r="J39" s="206">
        <v>78</v>
      </c>
      <c r="K39" s="206"/>
      <c r="L39" s="206">
        <v>78</v>
      </c>
      <c r="M39" s="206"/>
      <c r="N39" s="206">
        <v>80</v>
      </c>
      <c r="O39" s="206">
        <v>80</v>
      </c>
      <c r="P39" s="206">
        <v>78</v>
      </c>
      <c r="Q39" s="206"/>
      <c r="R39" s="206"/>
      <c r="S39" s="206"/>
      <c r="T39" s="206"/>
      <c r="U39" s="206"/>
      <c r="V39" s="206"/>
      <c r="W39" s="206"/>
      <c r="X39" s="206"/>
      <c r="Y39" s="206"/>
      <c r="Z39" s="206"/>
      <c r="AA39" s="206"/>
      <c r="AB39" s="379"/>
    </row>
    <row r="40" spans="1:28" x14ac:dyDescent="0.25">
      <c r="A40" s="80" t="s">
        <v>48</v>
      </c>
      <c r="B40" s="147">
        <v>82</v>
      </c>
      <c r="C40" s="206">
        <v>50</v>
      </c>
      <c r="D40" s="206">
        <v>82</v>
      </c>
      <c r="E40" s="206">
        <v>29</v>
      </c>
      <c r="F40" s="206">
        <v>82</v>
      </c>
      <c r="G40" s="206">
        <v>50</v>
      </c>
      <c r="H40" s="206">
        <v>82</v>
      </c>
      <c r="I40" s="206">
        <v>29</v>
      </c>
      <c r="J40" s="206">
        <v>82</v>
      </c>
      <c r="K40" s="206">
        <v>50</v>
      </c>
      <c r="L40" s="206">
        <v>82</v>
      </c>
      <c r="M40" s="206">
        <v>29</v>
      </c>
      <c r="N40" s="206">
        <v>88</v>
      </c>
      <c r="O40" s="206">
        <v>88</v>
      </c>
      <c r="P40" s="206">
        <v>88</v>
      </c>
      <c r="Q40" s="206">
        <v>0</v>
      </c>
      <c r="R40" s="206">
        <v>0</v>
      </c>
      <c r="S40" s="206">
        <v>0</v>
      </c>
      <c r="T40" s="206">
        <v>0</v>
      </c>
      <c r="U40" s="206">
        <v>0</v>
      </c>
      <c r="V40" s="206">
        <v>0</v>
      </c>
      <c r="W40" s="206">
        <v>0</v>
      </c>
      <c r="X40" s="206">
        <v>0</v>
      </c>
      <c r="Y40" s="206">
        <v>0</v>
      </c>
      <c r="Z40" s="206">
        <v>0</v>
      </c>
      <c r="AA40" s="206">
        <v>0</v>
      </c>
      <c r="AB40" s="379">
        <v>0</v>
      </c>
    </row>
    <row r="41" spans="1:28" s="98" customFormat="1" ht="16.5" thickBot="1" x14ac:dyDescent="0.3">
      <c r="A41" s="122" t="s">
        <v>49</v>
      </c>
      <c r="B41" s="164">
        <v>110</v>
      </c>
      <c r="C41" s="164">
        <v>0</v>
      </c>
      <c r="D41" s="164">
        <v>110</v>
      </c>
      <c r="E41" s="164">
        <v>24</v>
      </c>
      <c r="F41" s="164">
        <v>110</v>
      </c>
      <c r="G41" s="164">
        <v>0</v>
      </c>
      <c r="H41" s="164">
        <v>110</v>
      </c>
      <c r="I41" s="164">
        <v>24</v>
      </c>
      <c r="J41" s="164">
        <v>110</v>
      </c>
      <c r="K41" s="164">
        <v>0</v>
      </c>
      <c r="L41" s="164">
        <v>110</v>
      </c>
      <c r="M41" s="164">
        <v>24</v>
      </c>
      <c r="N41" s="164">
        <v>82</v>
      </c>
      <c r="O41" s="164">
        <v>84</v>
      </c>
      <c r="P41" s="164">
        <v>81</v>
      </c>
      <c r="Q41" s="164"/>
      <c r="R41" s="164"/>
      <c r="S41" s="164"/>
      <c r="T41" s="164"/>
      <c r="U41" s="164"/>
      <c r="V41" s="164"/>
      <c r="W41" s="164"/>
      <c r="X41" s="164"/>
      <c r="Y41" s="164"/>
      <c r="Z41" s="164">
        <v>28</v>
      </c>
      <c r="AA41" s="164">
        <v>26</v>
      </c>
      <c r="AB41" s="381">
        <v>29</v>
      </c>
    </row>
    <row r="42" spans="1:28" ht="27" customHeight="1" x14ac:dyDescent="0.25">
      <c r="A42" s="4" t="s">
        <v>799</v>
      </c>
      <c r="B42" s="5">
        <f>SUM(B43:B49)</f>
        <v>1086</v>
      </c>
      <c r="C42" s="5">
        <f t="shared" ref="C42:Z42" si="5">SUM(C43:C49)</f>
        <v>0</v>
      </c>
      <c r="D42" s="5">
        <f t="shared" si="5"/>
        <v>1063</v>
      </c>
      <c r="E42" s="5">
        <f t="shared" si="5"/>
        <v>0</v>
      </c>
      <c r="F42" s="5">
        <f t="shared" si="5"/>
        <v>1082</v>
      </c>
      <c r="G42" s="5">
        <f t="shared" si="5"/>
        <v>0</v>
      </c>
      <c r="H42" s="5">
        <f t="shared" si="5"/>
        <v>1039</v>
      </c>
      <c r="I42" s="5">
        <f t="shared" si="5"/>
        <v>0</v>
      </c>
      <c r="J42" s="5">
        <f t="shared" si="5"/>
        <v>1085</v>
      </c>
      <c r="K42" s="5">
        <f t="shared" si="5"/>
        <v>0</v>
      </c>
      <c r="L42" s="5">
        <f t="shared" si="5"/>
        <v>1022</v>
      </c>
      <c r="M42" s="5">
        <f t="shared" si="5"/>
        <v>0</v>
      </c>
      <c r="N42" s="5">
        <f t="shared" si="5"/>
        <v>759</v>
      </c>
      <c r="O42" s="5">
        <f t="shared" si="5"/>
        <v>760</v>
      </c>
      <c r="P42" s="5">
        <f t="shared" si="5"/>
        <v>761</v>
      </c>
      <c r="Q42" s="5">
        <f t="shared" si="5"/>
        <v>318</v>
      </c>
      <c r="R42" s="5">
        <f t="shared" si="5"/>
        <v>313</v>
      </c>
      <c r="S42" s="5">
        <f t="shared" si="5"/>
        <v>305</v>
      </c>
      <c r="T42" s="5">
        <f t="shared" si="5"/>
        <v>0</v>
      </c>
      <c r="U42" s="5">
        <f t="shared" si="5"/>
        <v>0</v>
      </c>
      <c r="V42" s="5">
        <f t="shared" si="5"/>
        <v>0</v>
      </c>
      <c r="W42" s="5">
        <f t="shared" si="5"/>
        <v>19</v>
      </c>
      <c r="X42" s="5">
        <f t="shared" si="5"/>
        <v>2609</v>
      </c>
      <c r="Y42" s="5">
        <f t="shared" si="5"/>
        <v>19</v>
      </c>
      <c r="Z42" s="5">
        <f t="shared" si="5"/>
        <v>48999</v>
      </c>
      <c r="AA42" s="5">
        <f>SUM(AA43:AA49)</f>
        <v>53585</v>
      </c>
      <c r="AB42" s="7">
        <v>19129</v>
      </c>
    </row>
    <row r="43" spans="1:28" s="103" customFormat="1" x14ac:dyDescent="0.25">
      <c r="A43" s="76" t="s">
        <v>50</v>
      </c>
      <c r="B43" s="206">
        <v>108</v>
      </c>
      <c r="C43" s="206"/>
      <c r="D43" s="206">
        <v>87</v>
      </c>
      <c r="E43" s="206"/>
      <c r="F43" s="206">
        <v>108</v>
      </c>
      <c r="G43" s="206"/>
      <c r="H43" s="206">
        <v>87</v>
      </c>
      <c r="I43" s="206"/>
      <c r="J43" s="206">
        <v>108</v>
      </c>
      <c r="K43" s="206"/>
      <c r="L43" s="206">
        <v>87</v>
      </c>
      <c r="M43" s="206"/>
      <c r="N43" s="206">
        <v>71</v>
      </c>
      <c r="O43" s="206">
        <v>71</v>
      </c>
      <c r="P43" s="206">
        <v>72</v>
      </c>
      <c r="Q43" s="206">
        <v>18</v>
      </c>
      <c r="R43" s="206">
        <v>18</v>
      </c>
      <c r="S43" s="206">
        <v>17</v>
      </c>
      <c r="T43" s="206"/>
      <c r="U43" s="206"/>
      <c r="V43" s="206"/>
      <c r="W43" s="206">
        <v>19</v>
      </c>
      <c r="X43" s="206">
        <v>19</v>
      </c>
      <c r="Y43" s="206">
        <v>19</v>
      </c>
      <c r="Z43" s="206">
        <v>4500</v>
      </c>
      <c r="AA43" s="640">
        <v>4500</v>
      </c>
      <c r="AB43" s="642"/>
    </row>
    <row r="44" spans="1:28" x14ac:dyDescent="0.25">
      <c r="A44" s="76" t="s">
        <v>51</v>
      </c>
      <c r="B44" s="206">
        <v>137</v>
      </c>
      <c r="C44" s="206"/>
      <c r="D44" s="206">
        <v>137</v>
      </c>
      <c r="E44" s="206"/>
      <c r="F44" s="206">
        <v>135</v>
      </c>
      <c r="G44" s="206"/>
      <c r="H44" s="206">
        <v>135</v>
      </c>
      <c r="I44" s="206"/>
      <c r="J44" s="206">
        <v>133</v>
      </c>
      <c r="K44" s="206"/>
      <c r="L44" s="206">
        <v>133</v>
      </c>
      <c r="M44" s="206"/>
      <c r="N44" s="206">
        <v>100</v>
      </c>
      <c r="O44" s="206">
        <v>100</v>
      </c>
      <c r="P44" s="206">
        <v>100</v>
      </c>
      <c r="Q44" s="206">
        <v>37</v>
      </c>
      <c r="R44" s="206">
        <v>35</v>
      </c>
      <c r="S44" s="206">
        <v>33</v>
      </c>
      <c r="T44" s="206"/>
      <c r="U44" s="206"/>
      <c r="V44" s="206"/>
      <c r="W44" s="206"/>
      <c r="X44" s="206"/>
      <c r="Y44" s="206"/>
      <c r="Z44" s="206">
        <v>4054</v>
      </c>
      <c r="AA44" s="640">
        <v>5640</v>
      </c>
      <c r="AB44" s="642"/>
    </row>
    <row r="45" spans="1:28" x14ac:dyDescent="0.25">
      <c r="A45" s="76" t="s">
        <v>52</v>
      </c>
      <c r="B45" s="206">
        <v>112</v>
      </c>
      <c r="C45" s="206"/>
      <c r="D45" s="206">
        <v>112</v>
      </c>
      <c r="E45" s="206"/>
      <c r="F45" s="206">
        <v>111</v>
      </c>
      <c r="G45" s="206"/>
      <c r="H45" s="206">
        <v>111</v>
      </c>
      <c r="I45" s="206"/>
      <c r="J45" s="206">
        <v>109</v>
      </c>
      <c r="K45" s="206"/>
      <c r="L45" s="206">
        <v>114</v>
      </c>
      <c r="M45" s="206"/>
      <c r="N45" s="206">
        <v>97</v>
      </c>
      <c r="O45" s="206">
        <v>97</v>
      </c>
      <c r="P45" s="206">
        <v>97</v>
      </c>
      <c r="Q45" s="206">
        <v>15</v>
      </c>
      <c r="R45" s="206">
        <v>14</v>
      </c>
      <c r="S45" s="206">
        <v>12</v>
      </c>
      <c r="T45" s="206"/>
      <c r="U45" s="206"/>
      <c r="V45" s="206"/>
      <c r="W45" s="206"/>
      <c r="X45" s="206"/>
      <c r="Y45" s="206"/>
      <c r="Z45" s="206">
        <v>9000</v>
      </c>
      <c r="AA45" s="640">
        <v>9000</v>
      </c>
      <c r="AB45" s="642"/>
    </row>
    <row r="46" spans="1:28" x14ac:dyDescent="0.25">
      <c r="A46" s="76" t="s">
        <v>54</v>
      </c>
      <c r="B46" s="206">
        <v>78</v>
      </c>
      <c r="C46" s="206"/>
      <c r="D46" s="206">
        <v>78</v>
      </c>
      <c r="E46" s="206"/>
      <c r="F46" s="206">
        <v>79</v>
      </c>
      <c r="G46" s="206"/>
      <c r="H46" s="206">
        <v>79</v>
      </c>
      <c r="I46" s="206"/>
      <c r="J46" s="206">
        <v>78</v>
      </c>
      <c r="K46" s="206"/>
      <c r="L46" s="206">
        <v>78</v>
      </c>
      <c r="M46" s="206"/>
      <c r="N46" s="206">
        <v>64</v>
      </c>
      <c r="O46" s="206">
        <v>65</v>
      </c>
      <c r="P46" s="206">
        <v>65</v>
      </c>
      <c r="Q46" s="206">
        <v>14</v>
      </c>
      <c r="R46" s="206">
        <v>14</v>
      </c>
      <c r="S46" s="206">
        <v>13</v>
      </c>
      <c r="T46" s="206"/>
      <c r="U46" s="206"/>
      <c r="V46" s="206"/>
      <c r="W46" s="206"/>
      <c r="X46" s="206"/>
      <c r="Y46" s="206"/>
      <c r="Z46" s="206">
        <v>7465</v>
      </c>
      <c r="AA46" s="640">
        <v>7465</v>
      </c>
      <c r="AB46" s="642"/>
    </row>
    <row r="47" spans="1:28" x14ac:dyDescent="0.25">
      <c r="A47" s="76" t="s">
        <v>56</v>
      </c>
      <c r="B47" s="206">
        <v>133</v>
      </c>
      <c r="C47" s="206"/>
      <c r="D47" s="206">
        <v>125</v>
      </c>
      <c r="E47" s="206"/>
      <c r="F47" s="206">
        <v>131</v>
      </c>
      <c r="G47" s="206"/>
      <c r="H47" s="206">
        <v>125</v>
      </c>
      <c r="I47" s="206"/>
      <c r="J47" s="206">
        <v>133</v>
      </c>
      <c r="K47" s="206"/>
      <c r="L47" s="206">
        <v>123</v>
      </c>
      <c r="M47" s="206"/>
      <c r="N47" s="206">
        <v>72</v>
      </c>
      <c r="O47" s="206">
        <v>72</v>
      </c>
      <c r="P47" s="206">
        <v>72</v>
      </c>
      <c r="Q47" s="206">
        <v>61</v>
      </c>
      <c r="R47" s="206">
        <v>59</v>
      </c>
      <c r="S47" s="206">
        <v>61</v>
      </c>
      <c r="T47" s="206"/>
      <c r="U47" s="206"/>
      <c r="V47" s="206"/>
      <c r="W47" s="206"/>
      <c r="X47" s="206"/>
      <c r="Y47" s="206"/>
      <c r="Z47" s="206">
        <v>5480</v>
      </c>
      <c r="AA47" s="640">
        <v>5480</v>
      </c>
      <c r="AB47" s="642"/>
    </row>
    <row r="48" spans="1:28" s="103" customFormat="1" x14ac:dyDescent="0.25">
      <c r="A48" s="76" t="s">
        <v>58</v>
      </c>
      <c r="B48" s="206">
        <v>390</v>
      </c>
      <c r="C48" s="206"/>
      <c r="D48" s="206">
        <v>400</v>
      </c>
      <c r="E48" s="206"/>
      <c r="F48" s="206">
        <v>390</v>
      </c>
      <c r="G48" s="206"/>
      <c r="H48" s="206">
        <v>377</v>
      </c>
      <c r="I48" s="206"/>
      <c r="J48" s="206">
        <v>399</v>
      </c>
      <c r="K48" s="206"/>
      <c r="L48" s="206">
        <v>372</v>
      </c>
      <c r="M48" s="206"/>
      <c r="N48" s="206">
        <v>263</v>
      </c>
      <c r="O48" s="206">
        <v>263</v>
      </c>
      <c r="P48" s="206">
        <v>263</v>
      </c>
      <c r="Q48" s="206">
        <v>137</v>
      </c>
      <c r="R48" s="206">
        <v>137</v>
      </c>
      <c r="S48" s="206">
        <v>136</v>
      </c>
      <c r="T48" s="206"/>
      <c r="U48" s="206"/>
      <c r="V48" s="206"/>
      <c r="W48" s="206"/>
      <c r="X48" s="206">
        <v>2590</v>
      </c>
      <c r="Y48" s="206"/>
      <c r="Z48" s="206">
        <v>6000</v>
      </c>
      <c r="AA48" s="640">
        <v>9000</v>
      </c>
      <c r="AB48" s="642"/>
    </row>
    <row r="49" spans="1:28" s="103" customFormat="1" ht="16.5" thickBot="1" x14ac:dyDescent="0.3">
      <c r="A49" s="76" t="s">
        <v>59</v>
      </c>
      <c r="B49" s="206">
        <v>128</v>
      </c>
      <c r="C49" s="206"/>
      <c r="D49" s="206">
        <v>124</v>
      </c>
      <c r="E49" s="206"/>
      <c r="F49" s="206">
        <v>128</v>
      </c>
      <c r="G49" s="206"/>
      <c r="H49" s="206">
        <v>125</v>
      </c>
      <c r="I49" s="206"/>
      <c r="J49" s="206">
        <v>125</v>
      </c>
      <c r="K49" s="206"/>
      <c r="L49" s="206">
        <v>115</v>
      </c>
      <c r="M49" s="206"/>
      <c r="N49" s="206">
        <v>92</v>
      </c>
      <c r="O49" s="206">
        <v>92</v>
      </c>
      <c r="P49" s="206">
        <v>92</v>
      </c>
      <c r="Q49" s="206">
        <v>36</v>
      </c>
      <c r="R49" s="206">
        <v>36</v>
      </c>
      <c r="S49" s="206">
        <v>33</v>
      </c>
      <c r="T49" s="206"/>
      <c r="U49" s="206"/>
      <c r="V49" s="206"/>
      <c r="W49" s="206"/>
      <c r="X49" s="382"/>
      <c r="Y49" s="382"/>
      <c r="Z49" s="206">
        <v>12500</v>
      </c>
      <c r="AA49" s="640">
        <v>12500</v>
      </c>
      <c r="AB49" s="642"/>
    </row>
    <row r="50" spans="1:28" ht="21.75" customHeight="1" x14ac:dyDescent="0.25">
      <c r="A50" s="4" t="s">
        <v>800</v>
      </c>
      <c r="B50" s="5">
        <f t="shared" ref="B50:AB50" si="6">SUM(B51:B54)</f>
        <v>171</v>
      </c>
      <c r="C50" s="5">
        <f t="shared" si="6"/>
        <v>36</v>
      </c>
      <c r="D50" s="5">
        <f t="shared" si="6"/>
        <v>171</v>
      </c>
      <c r="E50" s="5">
        <f t="shared" si="6"/>
        <v>0</v>
      </c>
      <c r="F50" s="5">
        <f t="shared" si="6"/>
        <v>194</v>
      </c>
      <c r="G50" s="5">
        <f t="shared" si="6"/>
        <v>11</v>
      </c>
      <c r="H50" s="5">
        <f t="shared" si="6"/>
        <v>194</v>
      </c>
      <c r="I50" s="5">
        <f t="shared" si="6"/>
        <v>7</v>
      </c>
      <c r="J50" s="5">
        <f t="shared" si="6"/>
        <v>219</v>
      </c>
      <c r="K50" s="5">
        <f t="shared" si="6"/>
        <v>8</v>
      </c>
      <c r="L50" s="5">
        <f t="shared" si="6"/>
        <v>219</v>
      </c>
      <c r="M50" s="5">
        <f t="shared" si="6"/>
        <v>10</v>
      </c>
      <c r="N50" s="5">
        <f t="shared" si="6"/>
        <v>189</v>
      </c>
      <c r="O50" s="5">
        <f t="shared" si="6"/>
        <v>169</v>
      </c>
      <c r="P50" s="5">
        <f t="shared" si="6"/>
        <v>182</v>
      </c>
      <c r="Q50" s="5">
        <f t="shared" si="6"/>
        <v>19632</v>
      </c>
      <c r="R50" s="5">
        <f t="shared" si="6"/>
        <v>21853</v>
      </c>
      <c r="S50" s="5">
        <f t="shared" si="6"/>
        <v>0</v>
      </c>
      <c r="T50" s="5">
        <f t="shared" si="6"/>
        <v>35</v>
      </c>
      <c r="U50" s="5">
        <f t="shared" si="6"/>
        <v>32</v>
      </c>
      <c r="V50" s="5">
        <f t="shared" si="6"/>
        <v>76</v>
      </c>
      <c r="W50" s="5">
        <f t="shared" si="6"/>
        <v>4</v>
      </c>
      <c r="X50" s="102">
        <f t="shared" si="6"/>
        <v>4</v>
      </c>
      <c r="Y50" s="102">
        <f t="shared" si="6"/>
        <v>4</v>
      </c>
      <c r="Z50" s="5">
        <f t="shared" si="6"/>
        <v>0</v>
      </c>
      <c r="AA50" s="5">
        <f t="shared" si="6"/>
        <v>0</v>
      </c>
      <c r="AB50" s="7">
        <f t="shared" si="6"/>
        <v>0</v>
      </c>
    </row>
    <row r="51" spans="1:28" x14ac:dyDescent="0.25">
      <c r="A51" s="373" t="s">
        <v>22</v>
      </c>
      <c r="B51" s="227">
        <v>87</v>
      </c>
      <c r="C51" s="227"/>
      <c r="D51" s="227">
        <v>87</v>
      </c>
      <c r="E51" s="227"/>
      <c r="F51" s="227">
        <v>94</v>
      </c>
      <c r="G51" s="227"/>
      <c r="H51" s="227">
        <v>94</v>
      </c>
      <c r="I51" s="227"/>
      <c r="J51" s="227">
        <v>95</v>
      </c>
      <c r="K51" s="227"/>
      <c r="L51" s="227">
        <v>95</v>
      </c>
      <c r="M51" s="227"/>
      <c r="N51" s="227">
        <v>115</v>
      </c>
      <c r="O51" s="227">
        <v>115</v>
      </c>
      <c r="P51" s="227">
        <v>119</v>
      </c>
      <c r="Q51" s="227">
        <v>5406</v>
      </c>
      <c r="R51" s="743">
        <v>5406</v>
      </c>
      <c r="S51" s="744"/>
      <c r="T51" s="227"/>
      <c r="U51" s="227"/>
      <c r="V51" s="227"/>
      <c r="W51" s="227">
        <v>4</v>
      </c>
      <c r="X51" s="227">
        <v>4</v>
      </c>
      <c r="Y51" s="227">
        <v>4</v>
      </c>
      <c r="Z51" s="227"/>
      <c r="AA51" s="227"/>
      <c r="AB51" s="374"/>
    </row>
    <row r="52" spans="1:28" x14ac:dyDescent="0.25">
      <c r="A52" s="76" t="s">
        <v>32</v>
      </c>
      <c r="B52" s="206">
        <v>22</v>
      </c>
      <c r="C52" s="206"/>
      <c r="D52" s="206">
        <v>22</v>
      </c>
      <c r="E52" s="206"/>
      <c r="F52" s="206">
        <v>22</v>
      </c>
      <c r="G52" s="206"/>
      <c r="H52" s="206">
        <v>22</v>
      </c>
      <c r="I52" s="206"/>
      <c r="J52" s="206">
        <v>27</v>
      </c>
      <c r="K52" s="206"/>
      <c r="L52" s="206">
        <v>27</v>
      </c>
      <c r="M52" s="206"/>
      <c r="N52" s="206">
        <v>21</v>
      </c>
      <c r="O52" s="206">
        <v>21</v>
      </c>
      <c r="P52" s="206">
        <v>26</v>
      </c>
      <c r="Q52" s="206">
        <v>1447</v>
      </c>
      <c r="R52" s="640">
        <v>1447</v>
      </c>
      <c r="S52" s="747"/>
      <c r="T52" s="206"/>
      <c r="U52" s="206"/>
      <c r="V52" s="206"/>
      <c r="W52" s="206"/>
      <c r="X52" s="206"/>
      <c r="Y52" s="206"/>
      <c r="Z52" s="206"/>
      <c r="AA52" s="206"/>
      <c r="AB52" s="379"/>
    </row>
    <row r="53" spans="1:28" x14ac:dyDescent="0.25">
      <c r="A53" s="76" t="s">
        <v>36</v>
      </c>
      <c r="B53" s="206">
        <v>9</v>
      </c>
      <c r="C53" s="206"/>
      <c r="D53" s="206">
        <v>9</v>
      </c>
      <c r="E53" s="206"/>
      <c r="F53" s="206">
        <v>14</v>
      </c>
      <c r="G53" s="206"/>
      <c r="H53" s="206">
        <v>14</v>
      </c>
      <c r="I53" s="206"/>
      <c r="J53" s="206">
        <v>21</v>
      </c>
      <c r="K53" s="206"/>
      <c r="L53" s="206">
        <v>21</v>
      </c>
      <c r="M53" s="206"/>
      <c r="N53" s="206">
        <v>8</v>
      </c>
      <c r="O53" s="206">
        <v>13</v>
      </c>
      <c r="P53" s="206">
        <v>20</v>
      </c>
      <c r="Q53" s="206">
        <v>4007</v>
      </c>
      <c r="R53" s="640">
        <v>6228</v>
      </c>
      <c r="S53" s="747"/>
      <c r="T53" s="206"/>
      <c r="U53" s="206"/>
      <c r="V53" s="206"/>
      <c r="W53" s="206"/>
      <c r="X53" s="206"/>
      <c r="Y53" s="206"/>
      <c r="Z53" s="206"/>
      <c r="AA53" s="206"/>
      <c r="AB53" s="379"/>
    </row>
    <row r="54" spans="1:28" ht="16.5" thickBot="1" x14ac:dyDescent="0.3">
      <c r="A54" s="216" t="s">
        <v>38</v>
      </c>
      <c r="B54" s="211">
        <v>53</v>
      </c>
      <c r="C54" s="211">
        <v>36</v>
      </c>
      <c r="D54" s="211">
        <v>53</v>
      </c>
      <c r="E54" s="211"/>
      <c r="F54" s="211">
        <v>64</v>
      </c>
      <c r="G54" s="211">
        <v>11</v>
      </c>
      <c r="H54" s="211">
        <v>64</v>
      </c>
      <c r="I54" s="211">
        <v>7</v>
      </c>
      <c r="J54" s="211">
        <v>76</v>
      </c>
      <c r="K54" s="211">
        <v>8</v>
      </c>
      <c r="L54" s="211">
        <v>76</v>
      </c>
      <c r="M54" s="211">
        <v>10</v>
      </c>
      <c r="N54" s="211">
        <v>45</v>
      </c>
      <c r="O54" s="211">
        <v>20</v>
      </c>
      <c r="P54" s="211">
        <v>17</v>
      </c>
      <c r="Q54" s="211">
        <v>8772</v>
      </c>
      <c r="R54" s="745">
        <v>8772</v>
      </c>
      <c r="S54" s="746"/>
      <c r="T54" s="211">
        <v>35</v>
      </c>
      <c r="U54" s="211">
        <v>32</v>
      </c>
      <c r="V54" s="211">
        <v>76</v>
      </c>
      <c r="W54" s="211"/>
      <c r="X54" s="211"/>
      <c r="Y54" s="211"/>
      <c r="Z54" s="211"/>
      <c r="AA54" s="211"/>
      <c r="AB54" s="383"/>
    </row>
    <row r="55" spans="1:28" ht="22.5" customHeight="1" x14ac:dyDescent="0.25">
      <c r="A55" s="5" t="s">
        <v>793</v>
      </c>
      <c r="B55" s="5">
        <f>SUM(B56:B59)</f>
        <v>440</v>
      </c>
      <c r="C55" s="5">
        <f t="shared" ref="C55:P55" si="7">SUM(C56:C59)</f>
        <v>0</v>
      </c>
      <c r="D55" s="5">
        <f t="shared" si="7"/>
        <v>440</v>
      </c>
      <c r="E55" s="5">
        <f t="shared" si="7"/>
        <v>102</v>
      </c>
      <c r="F55" s="5">
        <f t="shared" si="7"/>
        <v>404</v>
      </c>
      <c r="G55" s="5">
        <f t="shared" si="7"/>
        <v>0</v>
      </c>
      <c r="H55" s="5">
        <f t="shared" si="7"/>
        <v>404</v>
      </c>
      <c r="I55" s="5">
        <f t="shared" si="7"/>
        <v>92</v>
      </c>
      <c r="J55" s="5">
        <f t="shared" si="7"/>
        <v>426</v>
      </c>
      <c r="K55" s="5">
        <f t="shared" si="7"/>
        <v>107</v>
      </c>
      <c r="L55" s="5">
        <f t="shared" si="7"/>
        <v>326</v>
      </c>
      <c r="M55" s="5">
        <f t="shared" si="7"/>
        <v>174</v>
      </c>
      <c r="N55" s="5">
        <f t="shared" si="7"/>
        <v>139</v>
      </c>
      <c r="O55" s="5">
        <f t="shared" si="7"/>
        <v>220</v>
      </c>
      <c r="P55" s="5">
        <f t="shared" si="7"/>
        <v>192</v>
      </c>
      <c r="Q55" s="5">
        <f>SUM(Q56:Q59)</f>
        <v>96</v>
      </c>
      <c r="R55" s="5">
        <f t="shared" ref="R55" si="8">SUM(R56:R59)</f>
        <v>0</v>
      </c>
      <c r="S55" s="5">
        <f t="shared" ref="S55" si="9">SUM(S56:S59)</f>
        <v>100</v>
      </c>
      <c r="T55" s="5">
        <f t="shared" ref="T55" si="10">SUM(T56:T59)</f>
        <v>0</v>
      </c>
      <c r="U55" s="5">
        <f t="shared" ref="U55" si="11">SUM(U56:U59)</f>
        <v>100</v>
      </c>
      <c r="V55" s="5">
        <f t="shared" ref="V55" si="12">SUM(V56:V59)</f>
        <v>0</v>
      </c>
      <c r="W55" s="5">
        <f t="shared" ref="W55" si="13">SUM(W56:W59)</f>
        <v>102</v>
      </c>
      <c r="X55" s="5">
        <f t="shared" ref="X55" si="14">SUM(X56:X59)</f>
        <v>77</v>
      </c>
      <c r="Y55" s="5">
        <f t="shared" ref="Y55" si="15">SUM(Y56:Y59)</f>
        <v>76</v>
      </c>
      <c r="Z55" s="5">
        <f t="shared" ref="Z55" si="16">SUM(Z56:Z59)</f>
        <v>18666</v>
      </c>
      <c r="AA55" s="5">
        <f t="shared" ref="AA55" si="17">SUM(AA56:AA59)</f>
        <v>18666</v>
      </c>
      <c r="AB55" s="5">
        <f t="shared" ref="AB55" si="18">SUM(AB56:AB59)</f>
        <v>0</v>
      </c>
    </row>
    <row r="56" spans="1:28" s="103" customFormat="1" x14ac:dyDescent="0.25">
      <c r="A56" s="76" t="s">
        <v>53</v>
      </c>
      <c r="B56" s="206">
        <v>129</v>
      </c>
      <c r="C56" s="206"/>
      <c r="D56" s="206">
        <v>129</v>
      </c>
      <c r="E56" s="206">
        <v>40</v>
      </c>
      <c r="F56" s="206">
        <v>119</v>
      </c>
      <c r="G56" s="206"/>
      <c r="H56" s="206">
        <v>119</v>
      </c>
      <c r="I56" s="206">
        <v>40</v>
      </c>
      <c r="J56" s="206">
        <v>132</v>
      </c>
      <c r="K56" s="206"/>
      <c r="L56" s="206">
        <v>132</v>
      </c>
      <c r="M56" s="206">
        <v>40</v>
      </c>
      <c r="N56" s="206">
        <v>114</v>
      </c>
      <c r="O56" s="206">
        <v>99</v>
      </c>
      <c r="P56" s="206">
        <v>167</v>
      </c>
      <c r="Q56" s="206"/>
      <c r="R56" s="206"/>
      <c r="S56" s="206"/>
      <c r="T56" s="206"/>
      <c r="U56" s="206"/>
      <c r="V56" s="206"/>
      <c r="W56" s="206"/>
      <c r="X56" s="206"/>
      <c r="Y56" s="206"/>
      <c r="Z56" s="206">
        <v>8286</v>
      </c>
      <c r="AA56" s="206">
        <v>8286</v>
      </c>
      <c r="AB56" s="379"/>
    </row>
    <row r="57" spans="1:28" x14ac:dyDescent="0.25">
      <c r="A57" s="76" t="s">
        <v>55</v>
      </c>
      <c r="B57" s="206">
        <v>107</v>
      </c>
      <c r="C57" s="206"/>
      <c r="D57" s="206">
        <v>107</v>
      </c>
      <c r="E57" s="206"/>
      <c r="F57" s="206">
        <v>96</v>
      </c>
      <c r="G57" s="206"/>
      <c r="H57" s="206">
        <v>96</v>
      </c>
      <c r="I57" s="206"/>
      <c r="J57" s="206">
        <v>100</v>
      </c>
      <c r="K57" s="206">
        <v>107</v>
      </c>
      <c r="L57" s="206"/>
      <c r="M57" s="206">
        <v>107</v>
      </c>
      <c r="N57" s="206">
        <v>0</v>
      </c>
      <c r="O57" s="206">
        <v>96</v>
      </c>
      <c r="P57" s="206"/>
      <c r="Q57" s="206">
        <v>96</v>
      </c>
      <c r="R57" s="206">
        <v>0</v>
      </c>
      <c r="S57" s="206">
        <v>100</v>
      </c>
      <c r="T57" s="206"/>
      <c r="U57" s="206">
        <v>100</v>
      </c>
      <c r="V57" s="206">
        <v>0</v>
      </c>
      <c r="W57" s="206">
        <v>102</v>
      </c>
      <c r="X57" s="206">
        <v>77</v>
      </c>
      <c r="Y57" s="206">
        <v>76</v>
      </c>
      <c r="Z57" s="206"/>
      <c r="AA57" s="206"/>
      <c r="AB57" s="379"/>
    </row>
    <row r="58" spans="1:28" s="103" customFormat="1" x14ac:dyDescent="0.25">
      <c r="A58" s="76" t="s">
        <v>265</v>
      </c>
      <c r="B58" s="206">
        <v>25</v>
      </c>
      <c r="C58" s="206"/>
      <c r="D58" s="206">
        <v>25</v>
      </c>
      <c r="E58" s="206">
        <v>12</v>
      </c>
      <c r="F58" s="206">
        <v>25</v>
      </c>
      <c r="G58" s="206"/>
      <c r="H58" s="206">
        <v>25</v>
      </c>
      <c r="I58" s="206">
        <v>12</v>
      </c>
      <c r="J58" s="206">
        <v>25</v>
      </c>
      <c r="K58" s="206"/>
      <c r="L58" s="206">
        <v>25</v>
      </c>
      <c r="M58" s="206">
        <v>12</v>
      </c>
      <c r="N58" s="206">
        <v>25</v>
      </c>
      <c r="O58" s="206">
        <v>25</v>
      </c>
      <c r="P58" s="206">
        <v>25</v>
      </c>
      <c r="Q58" s="206"/>
      <c r="R58" s="206"/>
      <c r="S58" s="206"/>
      <c r="T58" s="206"/>
      <c r="U58" s="206"/>
      <c r="V58" s="206"/>
      <c r="W58" s="206"/>
      <c r="X58" s="206"/>
      <c r="Y58" s="206"/>
      <c r="Z58" s="206">
        <v>1250</v>
      </c>
      <c r="AA58" s="206">
        <v>1250</v>
      </c>
      <c r="AB58" s="379"/>
    </row>
    <row r="59" spans="1:28" s="103" customFormat="1" ht="16.5" thickBot="1" x14ac:dyDescent="0.3">
      <c r="A59" s="216" t="s">
        <v>60</v>
      </c>
      <c r="B59" s="211">
        <v>179</v>
      </c>
      <c r="C59" s="211"/>
      <c r="D59" s="211">
        <v>179</v>
      </c>
      <c r="E59" s="211">
        <v>50</v>
      </c>
      <c r="F59" s="211">
        <v>164</v>
      </c>
      <c r="G59" s="211"/>
      <c r="H59" s="211">
        <v>164</v>
      </c>
      <c r="I59" s="211">
        <v>40</v>
      </c>
      <c r="J59" s="211">
        <v>169</v>
      </c>
      <c r="K59" s="211"/>
      <c r="L59" s="211">
        <v>169</v>
      </c>
      <c r="M59" s="211">
        <v>15</v>
      </c>
      <c r="N59" s="211"/>
      <c r="O59" s="211"/>
      <c r="P59" s="211"/>
      <c r="Q59" s="211"/>
      <c r="R59" s="211"/>
      <c r="S59" s="211"/>
      <c r="T59" s="211"/>
      <c r="U59" s="211"/>
      <c r="V59" s="211"/>
      <c r="W59" s="211"/>
      <c r="X59" s="211"/>
      <c r="Y59" s="211"/>
      <c r="Z59" s="211">
        <v>9130</v>
      </c>
      <c r="AA59" s="211">
        <v>9130</v>
      </c>
      <c r="AB59" s="383"/>
    </row>
    <row r="60" spans="1:28" ht="27" customHeight="1" x14ac:dyDescent="0.25">
      <c r="A60" s="62" t="s">
        <v>794</v>
      </c>
      <c r="B60" s="5">
        <f t="shared" ref="B60:AB60" si="19">SUM(B61:B66)</f>
        <v>3790</v>
      </c>
      <c r="C60" s="5">
        <f t="shared" si="19"/>
        <v>40</v>
      </c>
      <c r="D60" s="5">
        <f t="shared" si="19"/>
        <v>1335</v>
      </c>
      <c r="E60" s="5">
        <f t="shared" si="19"/>
        <v>264</v>
      </c>
      <c r="F60" s="5">
        <f t="shared" si="19"/>
        <v>3810</v>
      </c>
      <c r="G60" s="5">
        <f t="shared" si="19"/>
        <v>390</v>
      </c>
      <c r="H60" s="5">
        <f t="shared" si="19"/>
        <v>6252</v>
      </c>
      <c r="I60" s="5">
        <f t="shared" si="19"/>
        <v>264</v>
      </c>
      <c r="J60" s="5">
        <f t="shared" si="19"/>
        <v>509</v>
      </c>
      <c r="K60" s="5">
        <f t="shared" si="19"/>
        <v>390</v>
      </c>
      <c r="L60" s="5">
        <f t="shared" si="19"/>
        <v>676</v>
      </c>
      <c r="M60" s="5">
        <f t="shared" si="19"/>
        <v>109</v>
      </c>
      <c r="N60" s="5">
        <f t="shared" si="19"/>
        <v>400</v>
      </c>
      <c r="O60" s="5">
        <f t="shared" si="19"/>
        <v>173</v>
      </c>
      <c r="P60" s="5">
        <f t="shared" si="19"/>
        <v>198</v>
      </c>
      <c r="Q60" s="5">
        <f t="shared" si="19"/>
        <v>124</v>
      </c>
      <c r="R60" s="5">
        <f t="shared" si="19"/>
        <v>124</v>
      </c>
      <c r="S60" s="5">
        <f t="shared" si="19"/>
        <v>125</v>
      </c>
      <c r="T60" s="5">
        <f t="shared" si="19"/>
        <v>1731</v>
      </c>
      <c r="U60" s="5">
        <f t="shared" si="19"/>
        <v>1661</v>
      </c>
      <c r="V60" s="5">
        <f t="shared" si="19"/>
        <v>81</v>
      </c>
      <c r="W60" s="5">
        <f t="shared" si="19"/>
        <v>281</v>
      </c>
      <c r="X60" s="5">
        <f t="shared" si="19"/>
        <v>264</v>
      </c>
      <c r="Y60" s="5">
        <f t="shared" si="19"/>
        <v>20</v>
      </c>
      <c r="Z60" s="5">
        <f t="shared" si="19"/>
        <v>1738</v>
      </c>
      <c r="AA60" s="5">
        <f t="shared" si="19"/>
        <v>4270</v>
      </c>
      <c r="AB60" s="5">
        <f t="shared" si="19"/>
        <v>75</v>
      </c>
    </row>
    <row r="61" spans="1:28" ht="31.5" x14ac:dyDescent="0.25">
      <c r="A61" s="76" t="s">
        <v>61</v>
      </c>
      <c r="B61" s="206">
        <v>228</v>
      </c>
      <c r="C61" s="206"/>
      <c r="D61" s="206">
        <v>228</v>
      </c>
      <c r="E61" s="206">
        <v>155</v>
      </c>
      <c r="F61" s="206">
        <v>241</v>
      </c>
      <c r="G61" s="206"/>
      <c r="H61" s="206">
        <v>241</v>
      </c>
      <c r="I61" s="206">
        <v>155</v>
      </c>
      <c r="J61" s="206">
        <v>70</v>
      </c>
      <c r="K61" s="206"/>
      <c r="L61" s="206">
        <v>228</v>
      </c>
      <c r="M61" s="206" t="s">
        <v>956</v>
      </c>
      <c r="N61" s="206">
        <v>228</v>
      </c>
      <c r="O61" s="206" t="s">
        <v>957</v>
      </c>
      <c r="P61" s="206" t="s">
        <v>958</v>
      </c>
      <c r="Q61" s="206" t="s">
        <v>959</v>
      </c>
      <c r="R61" s="206" t="s">
        <v>958</v>
      </c>
      <c r="S61" s="206" t="s">
        <v>960</v>
      </c>
      <c r="T61" s="206">
        <v>70</v>
      </c>
      <c r="U61" s="206"/>
      <c r="V61" s="206">
        <v>70</v>
      </c>
      <c r="W61" s="206">
        <v>151</v>
      </c>
      <c r="X61" s="206">
        <v>134</v>
      </c>
      <c r="Y61" s="206" t="s">
        <v>961</v>
      </c>
      <c r="Z61" s="206">
        <v>68</v>
      </c>
      <c r="AA61" s="206"/>
      <c r="AB61" s="379"/>
    </row>
    <row r="62" spans="1:28" s="103" customFormat="1" x14ac:dyDescent="0.25">
      <c r="A62" s="76" t="s">
        <v>62</v>
      </c>
      <c r="B62" s="206">
        <v>99</v>
      </c>
      <c r="C62" s="206"/>
      <c r="D62" s="206">
        <v>86</v>
      </c>
      <c r="E62" s="206"/>
      <c r="F62" s="206">
        <v>105</v>
      </c>
      <c r="G62" s="206">
        <v>350</v>
      </c>
      <c r="H62" s="206">
        <v>90</v>
      </c>
      <c r="I62" s="206"/>
      <c r="J62" s="206">
        <v>70</v>
      </c>
      <c r="K62" s="206">
        <v>350</v>
      </c>
      <c r="L62" s="206">
        <v>42</v>
      </c>
      <c r="M62" s="206"/>
      <c r="N62" s="206"/>
      <c r="O62" s="206"/>
      <c r="P62" s="206"/>
      <c r="Q62" s="206"/>
      <c r="R62" s="206"/>
      <c r="S62" s="206"/>
      <c r="T62" s="206"/>
      <c r="U62" s="206"/>
      <c r="V62" s="206"/>
      <c r="W62" s="206"/>
      <c r="X62" s="206"/>
      <c r="Y62" s="206"/>
      <c r="Z62" s="206"/>
      <c r="AA62" s="206"/>
      <c r="AB62" s="379"/>
    </row>
    <row r="63" spans="1:28" x14ac:dyDescent="0.25">
      <c r="A63" s="76" t="s">
        <v>63</v>
      </c>
      <c r="B63" s="206">
        <v>3349</v>
      </c>
      <c r="C63" s="206"/>
      <c r="D63" s="206">
        <v>49</v>
      </c>
      <c r="E63" s="206"/>
      <c r="F63" s="206">
        <v>3349</v>
      </c>
      <c r="G63" s="206"/>
      <c r="H63" s="206">
        <v>49</v>
      </c>
      <c r="I63" s="206"/>
      <c r="J63" s="206">
        <v>49</v>
      </c>
      <c r="K63" s="206"/>
      <c r="L63" s="206">
        <v>49</v>
      </c>
      <c r="M63" s="206"/>
      <c r="N63" s="206">
        <v>48</v>
      </c>
      <c r="O63" s="206">
        <v>48</v>
      </c>
      <c r="P63" s="206">
        <v>48</v>
      </c>
      <c r="Q63" s="206"/>
      <c r="R63" s="206"/>
      <c r="S63" s="206"/>
      <c r="T63" s="206">
        <v>1651</v>
      </c>
      <c r="U63" s="206">
        <v>1651</v>
      </c>
      <c r="V63" s="206">
        <v>1</v>
      </c>
      <c r="W63" s="206"/>
      <c r="X63" s="206"/>
      <c r="Y63" s="206"/>
      <c r="Z63" s="206">
        <v>1650</v>
      </c>
      <c r="AA63" s="206">
        <v>1650</v>
      </c>
      <c r="AB63" s="379"/>
    </row>
    <row r="64" spans="1:28" ht="16.5" thickBot="1" x14ac:dyDescent="0.3">
      <c r="A64" s="76" t="s">
        <v>65</v>
      </c>
      <c r="B64" s="384">
        <v>67</v>
      </c>
      <c r="C64" s="385">
        <v>40</v>
      </c>
      <c r="D64" s="385">
        <v>91</v>
      </c>
      <c r="E64" s="385">
        <v>0</v>
      </c>
      <c r="F64" s="385">
        <v>67</v>
      </c>
      <c r="G64" s="385">
        <v>40</v>
      </c>
      <c r="H64" s="385">
        <v>90</v>
      </c>
      <c r="I64" s="385">
        <v>0</v>
      </c>
      <c r="J64" s="385">
        <v>39</v>
      </c>
      <c r="K64" s="385">
        <v>40</v>
      </c>
      <c r="L64" s="385">
        <v>76</v>
      </c>
      <c r="M64" s="385">
        <v>0</v>
      </c>
      <c r="N64" s="385">
        <v>77</v>
      </c>
      <c r="O64" s="385">
        <v>77</v>
      </c>
      <c r="P64" s="385">
        <v>49</v>
      </c>
      <c r="Q64" s="385"/>
      <c r="R64" s="385"/>
      <c r="S64" s="385"/>
      <c r="T64" s="385">
        <v>10</v>
      </c>
      <c r="U64" s="385">
        <v>10</v>
      </c>
      <c r="V64" s="385">
        <v>10</v>
      </c>
      <c r="W64" s="385">
        <v>20</v>
      </c>
      <c r="X64" s="385">
        <v>20</v>
      </c>
      <c r="Y64" s="385">
        <v>20</v>
      </c>
      <c r="Z64" s="385">
        <v>20</v>
      </c>
      <c r="AA64" s="385">
        <v>20</v>
      </c>
      <c r="AB64" s="385">
        <v>20</v>
      </c>
    </row>
    <row r="65" spans="1:28" ht="47.25" x14ac:dyDescent="0.25">
      <c r="A65" s="76" t="s">
        <v>64</v>
      </c>
      <c r="B65" s="206" t="s">
        <v>938</v>
      </c>
      <c r="C65" s="206" t="s">
        <v>939</v>
      </c>
      <c r="D65" s="206">
        <v>834</v>
      </c>
      <c r="E65" s="206">
        <v>0</v>
      </c>
      <c r="F65" s="206" t="s">
        <v>940</v>
      </c>
      <c r="G65" s="206" t="s">
        <v>941</v>
      </c>
      <c r="H65" s="206">
        <v>5734</v>
      </c>
      <c r="I65" s="206">
        <v>0</v>
      </c>
      <c r="J65" s="206">
        <v>235</v>
      </c>
      <c r="K65" s="206">
        <v>0</v>
      </c>
      <c r="L65" s="206">
        <v>235</v>
      </c>
      <c r="M65" s="206">
        <v>0</v>
      </c>
      <c r="N65" s="206" t="s">
        <v>942</v>
      </c>
      <c r="O65" s="206" t="s">
        <v>943</v>
      </c>
      <c r="P65" s="206">
        <v>55</v>
      </c>
      <c r="Q65" s="206">
        <v>124</v>
      </c>
      <c r="R65" s="206">
        <v>124</v>
      </c>
      <c r="S65" s="206">
        <v>125</v>
      </c>
      <c r="T65" s="206"/>
      <c r="U65" s="206"/>
      <c r="V65" s="206"/>
      <c r="W65" s="206">
        <v>110</v>
      </c>
      <c r="X65" s="206">
        <v>110</v>
      </c>
      <c r="Y65" s="206"/>
      <c r="Z65" s="206" t="s">
        <v>942</v>
      </c>
      <c r="AA65" s="206">
        <v>2600</v>
      </c>
      <c r="AB65" s="379">
        <v>55</v>
      </c>
    </row>
    <row r="66" spans="1:28" ht="16.5" thickBot="1" x14ac:dyDescent="0.3">
      <c r="A66" s="216" t="s">
        <v>86</v>
      </c>
      <c r="B66" s="211">
        <v>47</v>
      </c>
      <c r="C66" s="211">
        <v>0</v>
      </c>
      <c r="D66" s="211">
        <v>47</v>
      </c>
      <c r="E66" s="211">
        <v>109</v>
      </c>
      <c r="F66" s="211">
        <v>48</v>
      </c>
      <c r="G66" s="211">
        <v>0</v>
      </c>
      <c r="H66" s="211">
        <v>48</v>
      </c>
      <c r="I66" s="211">
        <v>109</v>
      </c>
      <c r="J66" s="211">
        <v>46</v>
      </c>
      <c r="K66" s="211">
        <v>0</v>
      </c>
      <c r="L66" s="211">
        <v>46</v>
      </c>
      <c r="M66" s="211">
        <v>109</v>
      </c>
      <c r="N66" s="211">
        <v>47</v>
      </c>
      <c r="O66" s="211">
        <v>48</v>
      </c>
      <c r="P66" s="211">
        <v>46</v>
      </c>
      <c r="Q66" s="211"/>
      <c r="R66" s="211"/>
      <c r="S66" s="211"/>
      <c r="T66" s="211"/>
      <c r="U66" s="211"/>
      <c r="V66" s="211"/>
      <c r="W66" s="211"/>
      <c r="X66" s="211"/>
      <c r="Y66" s="211"/>
      <c r="Z66" s="211"/>
      <c r="AA66" s="211"/>
      <c r="AB66" s="383"/>
    </row>
    <row r="67" spans="1:28" ht="23.25" customHeight="1" x14ac:dyDescent="0.25">
      <c r="A67" s="4" t="s">
        <v>795</v>
      </c>
      <c r="B67" s="5">
        <f t="shared" ref="B67:AB67" si="20">SUM(B68:B75)</f>
        <v>1661</v>
      </c>
      <c r="C67" s="5">
        <f t="shared" si="20"/>
        <v>2100</v>
      </c>
      <c r="D67" s="5">
        <f t="shared" si="20"/>
        <v>3648</v>
      </c>
      <c r="E67" s="5">
        <f t="shared" si="20"/>
        <v>343</v>
      </c>
      <c r="F67" s="5">
        <f t="shared" si="20"/>
        <v>1701</v>
      </c>
      <c r="G67" s="5">
        <f t="shared" si="20"/>
        <v>2100</v>
      </c>
      <c r="H67" s="5">
        <f t="shared" si="20"/>
        <v>3688</v>
      </c>
      <c r="I67" s="5">
        <f t="shared" si="20"/>
        <v>343</v>
      </c>
      <c r="J67" s="5">
        <f t="shared" si="20"/>
        <v>2006</v>
      </c>
      <c r="K67" s="5">
        <f t="shared" si="20"/>
        <v>100</v>
      </c>
      <c r="L67" s="5">
        <f t="shared" si="20"/>
        <v>1811</v>
      </c>
      <c r="M67" s="5">
        <f t="shared" si="20"/>
        <v>343</v>
      </c>
      <c r="N67" s="5">
        <f t="shared" si="20"/>
        <v>2310</v>
      </c>
      <c r="O67" s="5">
        <f t="shared" si="20"/>
        <v>2356</v>
      </c>
      <c r="P67" s="5">
        <f t="shared" si="20"/>
        <v>1281</v>
      </c>
      <c r="Q67" s="5">
        <f t="shared" si="20"/>
        <v>0</v>
      </c>
      <c r="R67" s="5">
        <f t="shared" si="20"/>
        <v>0</v>
      </c>
      <c r="S67" s="5">
        <f t="shared" si="20"/>
        <v>0</v>
      </c>
      <c r="T67" s="5">
        <f t="shared" si="20"/>
        <v>40</v>
      </c>
      <c r="U67" s="5">
        <f t="shared" si="20"/>
        <v>0</v>
      </c>
      <c r="V67" s="5">
        <f t="shared" si="20"/>
        <v>0</v>
      </c>
      <c r="W67" s="5">
        <f t="shared" si="20"/>
        <v>3313</v>
      </c>
      <c r="X67" s="5">
        <f t="shared" si="20"/>
        <v>3342</v>
      </c>
      <c r="Y67" s="5">
        <f t="shared" si="20"/>
        <v>699</v>
      </c>
      <c r="Z67" s="5">
        <f t="shared" si="20"/>
        <v>4000</v>
      </c>
      <c r="AA67" s="5">
        <f t="shared" si="20"/>
        <v>4000</v>
      </c>
      <c r="AB67" s="5">
        <f t="shared" si="20"/>
        <v>0</v>
      </c>
    </row>
    <row r="68" spans="1:28" s="98" customFormat="1" x14ac:dyDescent="0.25">
      <c r="A68" s="373" t="s">
        <v>67</v>
      </c>
      <c r="B68" s="125">
        <v>84</v>
      </c>
      <c r="C68" s="125"/>
      <c r="D68" s="125">
        <v>81</v>
      </c>
      <c r="E68" s="125"/>
      <c r="F68" s="125">
        <v>84</v>
      </c>
      <c r="G68" s="125"/>
      <c r="H68" s="125">
        <v>81</v>
      </c>
      <c r="I68" s="125"/>
      <c r="J68" s="125">
        <v>84</v>
      </c>
      <c r="K68" s="125"/>
      <c r="L68" s="125">
        <v>81</v>
      </c>
      <c r="M68" s="125"/>
      <c r="N68" s="125">
        <v>59</v>
      </c>
      <c r="O68" s="125">
        <v>59</v>
      </c>
      <c r="P68" s="125">
        <v>59</v>
      </c>
      <c r="Q68" s="125"/>
      <c r="R68" s="125"/>
      <c r="S68" s="125"/>
      <c r="T68" s="125"/>
      <c r="U68" s="125"/>
      <c r="V68" s="125"/>
      <c r="W68" s="125">
        <v>25</v>
      </c>
      <c r="X68" s="125">
        <v>25</v>
      </c>
      <c r="Y68" s="125">
        <v>25</v>
      </c>
      <c r="Z68" s="79"/>
      <c r="AA68" s="79"/>
      <c r="AB68" s="169"/>
    </row>
    <row r="69" spans="1:28" x14ac:dyDescent="0.25">
      <c r="A69" s="373" t="s">
        <v>68</v>
      </c>
      <c r="B69" s="125">
        <v>100</v>
      </c>
      <c r="C69" s="125"/>
      <c r="D69" s="125">
        <v>100</v>
      </c>
      <c r="E69" s="125">
        <v>40</v>
      </c>
      <c r="F69" s="125">
        <v>100</v>
      </c>
      <c r="G69" s="125"/>
      <c r="H69" s="125">
        <v>100</v>
      </c>
      <c r="I69" s="125">
        <v>40</v>
      </c>
      <c r="J69" s="125">
        <v>100</v>
      </c>
      <c r="K69" s="125"/>
      <c r="L69" s="125">
        <v>100</v>
      </c>
      <c r="M69" s="125">
        <v>40</v>
      </c>
      <c r="N69" s="125">
        <v>100</v>
      </c>
      <c r="O69" s="125">
        <v>100</v>
      </c>
      <c r="P69" s="125">
        <v>100</v>
      </c>
      <c r="Q69" s="125">
        <v>0</v>
      </c>
      <c r="R69" s="125">
        <v>0</v>
      </c>
      <c r="S69" s="125">
        <v>0</v>
      </c>
      <c r="T69" s="125">
        <v>0</v>
      </c>
      <c r="U69" s="125">
        <v>0</v>
      </c>
      <c r="V69" s="125">
        <v>0</v>
      </c>
      <c r="W69" s="125">
        <v>0</v>
      </c>
      <c r="X69" s="125">
        <v>0</v>
      </c>
      <c r="Y69" s="125">
        <v>0</v>
      </c>
      <c r="Z69" s="79">
        <v>0</v>
      </c>
      <c r="AA69" s="79">
        <v>0</v>
      </c>
      <c r="AB69" s="169">
        <v>0</v>
      </c>
    </row>
    <row r="70" spans="1:28" x14ac:dyDescent="0.25">
      <c r="A70" s="373" t="s">
        <v>69</v>
      </c>
      <c r="B70" s="125">
        <v>58</v>
      </c>
      <c r="C70" s="125"/>
      <c r="D70" s="125">
        <v>58</v>
      </c>
      <c r="E70" s="125">
        <v>10</v>
      </c>
      <c r="F70" s="125">
        <v>63</v>
      </c>
      <c r="G70" s="125"/>
      <c r="H70" s="125">
        <v>63</v>
      </c>
      <c r="I70" s="125">
        <v>10</v>
      </c>
      <c r="J70" s="125">
        <v>54</v>
      </c>
      <c r="K70" s="125"/>
      <c r="L70" s="125">
        <v>54</v>
      </c>
      <c r="M70" s="125">
        <v>10</v>
      </c>
      <c r="N70" s="125">
        <v>48</v>
      </c>
      <c r="O70" s="125">
        <v>48</v>
      </c>
      <c r="P70" s="125">
        <v>48</v>
      </c>
      <c r="Q70" s="125"/>
      <c r="R70" s="125"/>
      <c r="S70" s="125"/>
      <c r="T70" s="125"/>
      <c r="U70" s="125"/>
      <c r="V70" s="125"/>
      <c r="W70" s="125">
        <v>12</v>
      </c>
      <c r="X70" s="125">
        <v>12</v>
      </c>
      <c r="Y70" s="125">
        <v>12</v>
      </c>
      <c r="Z70" s="79"/>
      <c r="AA70" s="79"/>
      <c r="AB70" s="169"/>
    </row>
    <row r="71" spans="1:28" x14ac:dyDescent="0.25">
      <c r="A71" s="373" t="s">
        <v>70</v>
      </c>
      <c r="B71" s="147">
        <v>83</v>
      </c>
      <c r="C71" s="206">
        <v>2000</v>
      </c>
      <c r="D71" s="206">
        <v>2073</v>
      </c>
      <c r="E71" s="206">
        <v>7</v>
      </c>
      <c r="F71" s="147">
        <v>83</v>
      </c>
      <c r="G71" s="206">
        <v>2000</v>
      </c>
      <c r="H71" s="206">
        <v>2073</v>
      </c>
      <c r="I71" s="206">
        <v>7</v>
      </c>
      <c r="J71" s="147">
        <v>83</v>
      </c>
      <c r="K71" s="206">
        <v>0</v>
      </c>
      <c r="L71" s="206">
        <v>73</v>
      </c>
      <c r="M71" s="206">
        <v>7</v>
      </c>
      <c r="N71" s="206">
        <v>1083</v>
      </c>
      <c r="O71" s="206">
        <v>1083</v>
      </c>
      <c r="P71" s="206">
        <v>83</v>
      </c>
      <c r="Q71" s="206">
        <v>0</v>
      </c>
      <c r="R71" s="206">
        <v>0</v>
      </c>
      <c r="S71" s="206">
        <v>0</v>
      </c>
      <c r="T71" s="206">
        <v>0</v>
      </c>
      <c r="U71" s="206">
        <v>0</v>
      </c>
      <c r="V71" s="206">
        <v>0</v>
      </c>
      <c r="W71" s="206">
        <v>0</v>
      </c>
      <c r="X71" s="206">
        <v>0</v>
      </c>
      <c r="Y71" s="206">
        <v>0</v>
      </c>
      <c r="Z71" s="206">
        <v>1000</v>
      </c>
      <c r="AA71" s="206">
        <v>1000</v>
      </c>
      <c r="AB71" s="379">
        <v>0</v>
      </c>
    </row>
    <row r="72" spans="1:28" x14ac:dyDescent="0.25">
      <c r="A72" s="373" t="s">
        <v>71</v>
      </c>
      <c r="B72" s="206">
        <v>122</v>
      </c>
      <c r="C72" s="206">
        <v>0</v>
      </c>
      <c r="D72" s="206">
        <v>122</v>
      </c>
      <c r="E72" s="206"/>
      <c r="F72" s="206">
        <v>122</v>
      </c>
      <c r="G72" s="206">
        <v>0</v>
      </c>
      <c r="H72" s="206">
        <v>122</v>
      </c>
      <c r="I72" s="206"/>
      <c r="J72" s="206">
        <v>122</v>
      </c>
      <c r="K72" s="206">
        <v>0</v>
      </c>
      <c r="L72" s="206">
        <v>122</v>
      </c>
      <c r="M72" s="206"/>
      <c r="N72" s="206">
        <v>90</v>
      </c>
      <c r="O72" s="206">
        <v>90</v>
      </c>
      <c r="P72" s="206">
        <v>90</v>
      </c>
      <c r="Q72" s="206"/>
      <c r="R72" s="206"/>
      <c r="S72" s="206"/>
      <c r="T72" s="206"/>
      <c r="U72" s="206"/>
      <c r="V72" s="206"/>
      <c r="W72" s="206">
        <v>3032</v>
      </c>
      <c r="X72" s="206">
        <v>3032</v>
      </c>
      <c r="Y72" s="206"/>
      <c r="Z72" s="206">
        <v>3000</v>
      </c>
      <c r="AA72" s="206">
        <v>3000</v>
      </c>
      <c r="AB72" s="379"/>
    </row>
    <row r="73" spans="1:28" x14ac:dyDescent="0.25">
      <c r="A73" s="373" t="s">
        <v>72</v>
      </c>
      <c r="B73" s="147">
        <v>114</v>
      </c>
      <c r="C73" s="147"/>
      <c r="D73" s="147">
        <v>114</v>
      </c>
      <c r="E73" s="147"/>
      <c r="F73" s="147">
        <v>120</v>
      </c>
      <c r="G73" s="147"/>
      <c r="H73" s="147">
        <v>120</v>
      </c>
      <c r="I73" s="147"/>
      <c r="J73" s="147">
        <v>105</v>
      </c>
      <c r="K73" s="147"/>
      <c r="L73" s="147">
        <v>105</v>
      </c>
      <c r="M73" s="147"/>
      <c r="N73" s="206">
        <v>74</v>
      </c>
      <c r="O73" s="206">
        <v>120</v>
      </c>
      <c r="P73" s="206">
        <v>105</v>
      </c>
      <c r="Q73" s="206"/>
      <c r="R73" s="206"/>
      <c r="S73" s="206"/>
      <c r="T73" s="206">
        <v>40</v>
      </c>
      <c r="U73" s="206"/>
      <c r="V73" s="206"/>
      <c r="W73" s="206"/>
      <c r="X73" s="206"/>
      <c r="Y73" s="206"/>
      <c r="Z73" s="206"/>
      <c r="AA73" s="206"/>
      <c r="AB73" s="379"/>
    </row>
    <row r="74" spans="1:28" x14ac:dyDescent="0.25">
      <c r="A74" s="386" t="s">
        <v>73</v>
      </c>
      <c r="B74" s="206">
        <v>858</v>
      </c>
      <c r="C74" s="206">
        <v>0</v>
      </c>
      <c r="D74" s="206">
        <v>858</v>
      </c>
      <c r="E74" s="206">
        <v>286</v>
      </c>
      <c r="F74" s="206">
        <v>887</v>
      </c>
      <c r="G74" s="206">
        <v>0</v>
      </c>
      <c r="H74" s="206">
        <v>887</v>
      </c>
      <c r="I74" s="206">
        <v>286</v>
      </c>
      <c r="J74" s="206">
        <v>1276</v>
      </c>
      <c r="K74" s="206">
        <v>0</v>
      </c>
      <c r="L74" s="206">
        <v>1276</v>
      </c>
      <c r="M74" s="206">
        <v>286</v>
      </c>
      <c r="N74" s="206">
        <v>614</v>
      </c>
      <c r="O74" s="206">
        <v>614</v>
      </c>
      <c r="P74" s="206">
        <v>614</v>
      </c>
      <c r="Q74" s="206">
        <v>0</v>
      </c>
      <c r="R74" s="206">
        <v>0</v>
      </c>
      <c r="S74" s="206">
        <v>0</v>
      </c>
      <c r="T74" s="206">
        <v>0</v>
      </c>
      <c r="U74" s="206">
        <v>0</v>
      </c>
      <c r="V74" s="206">
        <v>0</v>
      </c>
      <c r="W74" s="206">
        <v>244</v>
      </c>
      <c r="X74" s="206">
        <v>273</v>
      </c>
      <c r="Y74" s="206">
        <v>662</v>
      </c>
      <c r="Z74" s="206">
        <v>0</v>
      </c>
      <c r="AA74" s="206">
        <v>0</v>
      </c>
      <c r="AB74" s="379">
        <v>0</v>
      </c>
    </row>
    <row r="75" spans="1:28" ht="16.5" thickBot="1" x14ac:dyDescent="0.3">
      <c r="A75" s="387" t="s">
        <v>74</v>
      </c>
      <c r="B75" s="388">
        <v>242</v>
      </c>
      <c r="C75" s="171">
        <v>100</v>
      </c>
      <c r="D75" s="388">
        <v>242</v>
      </c>
      <c r="E75" s="171"/>
      <c r="F75" s="171">
        <v>242</v>
      </c>
      <c r="G75" s="171">
        <v>100</v>
      </c>
      <c r="H75" s="171">
        <v>242</v>
      </c>
      <c r="I75" s="171"/>
      <c r="J75" s="171">
        <v>182</v>
      </c>
      <c r="K75" s="171">
        <v>100</v>
      </c>
      <c r="L75" s="171"/>
      <c r="M75" s="171"/>
      <c r="N75" s="171">
        <v>242</v>
      </c>
      <c r="O75" s="171">
        <v>242</v>
      </c>
      <c r="P75" s="171">
        <v>182</v>
      </c>
      <c r="Q75" s="171"/>
      <c r="R75" s="171"/>
      <c r="S75" s="171"/>
      <c r="T75" s="171"/>
      <c r="U75" s="171"/>
      <c r="V75" s="171"/>
      <c r="W75" s="171"/>
      <c r="X75" s="171"/>
      <c r="Y75" s="171"/>
      <c r="Z75" s="171"/>
      <c r="AA75" s="171"/>
      <c r="AB75" s="389"/>
    </row>
    <row r="76" spans="1:28" x14ac:dyDescent="0.25">
      <c r="A76" s="30"/>
      <c r="B76" s="1"/>
      <c r="C76" s="1"/>
      <c r="D76" s="1"/>
      <c r="E76" s="1"/>
      <c r="F76" s="1"/>
      <c r="G76" s="1"/>
      <c r="H76" s="1"/>
      <c r="I76" s="1"/>
      <c r="J76" s="1"/>
      <c r="K76" s="1"/>
      <c r="L76" s="1"/>
      <c r="M76" s="1"/>
      <c r="N76" s="1"/>
      <c r="O76" s="1"/>
      <c r="P76" s="1"/>
      <c r="Q76" s="1"/>
      <c r="R76" s="1"/>
      <c r="S76" s="1"/>
      <c r="T76" s="1"/>
      <c r="U76" s="1"/>
      <c r="V76" s="1"/>
      <c r="W76" s="1"/>
      <c r="X76" s="1"/>
      <c r="Y76" s="1"/>
      <c r="Z76" s="1"/>
      <c r="AA76" s="1"/>
      <c r="AB76" s="1"/>
    </row>
    <row r="77" spans="1:28" x14ac:dyDescent="0.25">
      <c r="A77" s="30"/>
      <c r="B77" s="1"/>
      <c r="C77" s="1"/>
      <c r="D77" s="1"/>
      <c r="E77" s="1"/>
      <c r="F77" s="1"/>
      <c r="G77" s="1"/>
      <c r="H77" s="1"/>
      <c r="I77" s="1"/>
      <c r="J77" s="1"/>
      <c r="K77" s="1"/>
      <c r="L77" s="1"/>
      <c r="M77" s="1"/>
      <c r="N77" s="1"/>
      <c r="O77" s="1"/>
      <c r="P77" s="1"/>
      <c r="Q77" s="1"/>
      <c r="R77" s="1"/>
      <c r="S77" s="1"/>
      <c r="T77" s="1"/>
      <c r="U77" s="1"/>
      <c r="V77" s="1"/>
      <c r="W77" s="1"/>
      <c r="X77" s="1"/>
      <c r="Y77" s="1"/>
      <c r="Z77" s="1"/>
      <c r="AA77" s="1"/>
      <c r="AB77" s="1"/>
    </row>
    <row r="78" spans="1:28" x14ac:dyDescent="0.25">
      <c r="A78" s="742" t="s">
        <v>317</v>
      </c>
      <c r="B78" s="742"/>
      <c r="C78" s="742"/>
      <c r="D78" s="742"/>
      <c r="E78" s="1"/>
      <c r="F78" s="1"/>
      <c r="G78" s="1"/>
      <c r="H78" s="1"/>
      <c r="I78" s="1"/>
      <c r="J78" s="1"/>
      <c r="K78" s="1"/>
      <c r="L78" s="1"/>
      <c r="M78" s="1"/>
      <c r="N78" s="1"/>
      <c r="O78" s="1"/>
      <c r="P78" s="1"/>
      <c r="Q78" s="1"/>
      <c r="R78" s="1"/>
      <c r="S78" s="1"/>
      <c r="T78" s="1"/>
      <c r="U78" s="1"/>
      <c r="V78" s="1"/>
      <c r="W78" s="1"/>
      <c r="X78" s="1"/>
      <c r="Y78" s="1"/>
      <c r="Z78" s="1"/>
      <c r="AA78" s="1"/>
      <c r="AB78" s="1"/>
    </row>
    <row r="79" spans="1:28" x14ac:dyDescent="0.25">
      <c r="A79" s="57" t="s">
        <v>87</v>
      </c>
      <c r="B79" s="1"/>
      <c r="C79" s="1"/>
      <c r="D79" s="1"/>
      <c r="E79" s="1"/>
      <c r="F79" s="1"/>
      <c r="G79" s="1"/>
      <c r="H79" s="1"/>
      <c r="I79" s="1"/>
      <c r="J79" s="1"/>
      <c r="K79" s="1"/>
      <c r="L79" s="1"/>
      <c r="M79" s="1"/>
      <c r="N79" s="1"/>
      <c r="O79" s="1"/>
      <c r="P79" s="1"/>
      <c r="Q79" s="1"/>
      <c r="R79" s="1"/>
      <c r="S79" s="1"/>
      <c r="T79" s="1"/>
      <c r="U79" s="1"/>
      <c r="V79" s="1"/>
      <c r="W79" s="1"/>
      <c r="X79" s="1"/>
      <c r="Y79" s="1"/>
      <c r="Z79" s="1"/>
      <c r="AA79" s="1"/>
      <c r="AB79" s="1"/>
    </row>
  </sheetData>
  <mergeCells count="23">
    <mergeCell ref="AA46:AB46"/>
    <mergeCell ref="W4:Y4"/>
    <mergeCell ref="Z4:AB4"/>
    <mergeCell ref="AA49:AB49"/>
    <mergeCell ref="A78:D78"/>
    <mergeCell ref="AA47:AB47"/>
    <mergeCell ref="AA48:AB48"/>
    <mergeCell ref="AA43:AB43"/>
    <mergeCell ref="AA44:AB44"/>
    <mergeCell ref="AA45:AB45"/>
    <mergeCell ref="R51:S51"/>
    <mergeCell ref="R54:S54"/>
    <mergeCell ref="R53:S53"/>
    <mergeCell ref="R52:S52"/>
    <mergeCell ref="A1:AB1"/>
    <mergeCell ref="A3:A5"/>
    <mergeCell ref="B3:E4"/>
    <mergeCell ref="F3:I4"/>
    <mergeCell ref="J3:M4"/>
    <mergeCell ref="N3:AB3"/>
    <mergeCell ref="N4:P4"/>
    <mergeCell ref="Q4:S4"/>
    <mergeCell ref="T4:V4"/>
  </mergeCells>
  <pageMargins left="0.7" right="0.7" top="0.75" bottom="0.75" header="0.3" footer="0.3"/>
  <ignoredErrors>
    <ignoredError sqref="W14 X14:Y14 D14 B14 H14:Q14 F14 AB35"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8"/>
  <sheetViews>
    <sheetView zoomScale="60" zoomScaleNormal="60" workbookViewId="0">
      <pane xSplit="1" ySplit="4" topLeftCell="B5" activePane="bottomRight" state="frozen"/>
      <selection pane="topRight" activeCell="B1" sqref="B1"/>
      <selection pane="bottomLeft" activeCell="A5" sqref="A5"/>
      <selection pane="bottomRight" activeCell="F25" sqref="F25"/>
    </sheetView>
  </sheetViews>
  <sheetFormatPr defaultRowHeight="15.75" x14ac:dyDescent="0.25"/>
  <cols>
    <col min="1" max="1" width="17.625" customWidth="1"/>
    <col min="2" max="2" width="26" style="64" customWidth="1"/>
    <col min="3" max="3" width="15.25" customWidth="1"/>
    <col min="4" max="4" width="32.125" customWidth="1"/>
    <col min="5" max="5" width="9.875" customWidth="1"/>
    <col min="6" max="6" width="13.375" customWidth="1"/>
    <col min="7" max="7" width="11.75" customWidth="1"/>
    <col min="15" max="15" width="8.75" customWidth="1"/>
  </cols>
  <sheetData>
    <row r="1" spans="1:15" ht="22.5" customHeight="1" x14ac:dyDescent="0.25">
      <c r="A1" s="689" t="s">
        <v>337</v>
      </c>
      <c r="B1" s="689"/>
      <c r="C1" s="689"/>
      <c r="D1" s="689"/>
      <c r="E1" s="689"/>
      <c r="F1" s="689"/>
      <c r="G1" s="689"/>
      <c r="H1" s="689"/>
      <c r="I1" s="689"/>
      <c r="J1" s="689"/>
      <c r="K1" s="689"/>
      <c r="L1" s="689"/>
      <c r="M1" s="689"/>
      <c r="N1" s="689"/>
      <c r="O1" s="689"/>
    </row>
    <row r="2" spans="1:15" ht="16.5" thickBot="1" x14ac:dyDescent="0.3">
      <c r="A2" s="30"/>
      <c r="B2" s="63"/>
      <c r="C2" s="48"/>
      <c r="D2" s="47"/>
      <c r="E2" s="1"/>
      <c r="F2" s="1"/>
      <c r="G2" s="1"/>
      <c r="H2" s="1"/>
      <c r="I2" s="1"/>
      <c r="J2" s="1"/>
      <c r="K2" s="1"/>
      <c r="L2" s="1"/>
      <c r="M2" s="1"/>
      <c r="N2" s="1"/>
      <c r="O2" s="1"/>
    </row>
    <row r="3" spans="1:15" ht="24" customHeight="1" x14ac:dyDescent="0.25">
      <c r="A3" s="767" t="s">
        <v>338</v>
      </c>
      <c r="B3" s="767" t="s">
        <v>339</v>
      </c>
      <c r="C3" s="769" t="s">
        <v>340</v>
      </c>
      <c r="D3" s="769" t="s">
        <v>341</v>
      </c>
      <c r="E3" s="771" t="s">
        <v>342</v>
      </c>
      <c r="F3" s="771"/>
      <c r="G3" s="771"/>
      <c r="H3" s="771"/>
      <c r="I3" s="771"/>
      <c r="J3" s="771"/>
      <c r="K3" s="771"/>
      <c r="L3" s="771"/>
      <c r="M3" s="771"/>
      <c r="N3" s="771"/>
      <c r="O3" s="772"/>
    </row>
    <row r="4" spans="1:15" ht="87" customHeight="1" thickBot="1" x14ac:dyDescent="0.3">
      <c r="A4" s="768"/>
      <c r="B4" s="768"/>
      <c r="C4" s="770"/>
      <c r="D4" s="770"/>
      <c r="E4" s="59" t="s">
        <v>343</v>
      </c>
      <c r="F4" s="59" t="s">
        <v>344</v>
      </c>
      <c r="G4" s="59" t="s">
        <v>345</v>
      </c>
      <c r="H4" s="59" t="s">
        <v>346</v>
      </c>
      <c r="I4" s="59" t="s">
        <v>347</v>
      </c>
      <c r="J4" s="59" t="s">
        <v>348</v>
      </c>
      <c r="K4" s="59" t="s">
        <v>349</v>
      </c>
      <c r="L4" s="59" t="s">
        <v>350</v>
      </c>
      <c r="M4" s="59" t="s">
        <v>351</v>
      </c>
      <c r="N4" s="59" t="s">
        <v>352</v>
      </c>
      <c r="O4" s="60" t="s">
        <v>665</v>
      </c>
    </row>
    <row r="5" spans="1:15" ht="29.25" customHeight="1" x14ac:dyDescent="0.25">
      <c r="A5" s="33" t="s">
        <v>791</v>
      </c>
      <c r="B5" s="753"/>
      <c r="C5" s="753"/>
      <c r="D5" s="753"/>
      <c r="E5" s="753"/>
      <c r="F5" s="753"/>
      <c r="G5" s="753"/>
      <c r="H5" s="753"/>
      <c r="I5" s="753"/>
      <c r="J5" s="753"/>
      <c r="K5" s="753"/>
      <c r="L5" s="753"/>
      <c r="M5" s="753"/>
      <c r="N5" s="753"/>
      <c r="O5" s="754"/>
    </row>
    <row r="6" spans="1:15" ht="37.5" customHeight="1" x14ac:dyDescent="0.25">
      <c r="A6" s="748" t="s">
        <v>14</v>
      </c>
      <c r="B6" s="390" t="s">
        <v>1274</v>
      </c>
      <c r="C6" s="400">
        <v>1</v>
      </c>
      <c r="D6" s="394" t="s">
        <v>648</v>
      </c>
      <c r="E6" s="393">
        <v>1</v>
      </c>
      <c r="F6" s="394"/>
      <c r="G6" s="394"/>
      <c r="H6" s="394"/>
      <c r="I6" s="394"/>
      <c r="J6" s="394"/>
      <c r="K6" s="393"/>
      <c r="L6" s="394"/>
      <c r="M6" s="394"/>
      <c r="N6" s="394"/>
      <c r="O6" s="395"/>
    </row>
    <row r="7" spans="1:15" ht="37.5" customHeight="1" x14ac:dyDescent="0.25">
      <c r="A7" s="749"/>
      <c r="B7" s="390" t="s">
        <v>1195</v>
      </c>
      <c r="C7" s="400">
        <v>1</v>
      </c>
      <c r="D7" s="394" t="s">
        <v>649</v>
      </c>
      <c r="E7" s="393">
        <v>1</v>
      </c>
      <c r="F7" s="394"/>
      <c r="G7" s="394"/>
      <c r="H7" s="394"/>
      <c r="I7" s="394"/>
      <c r="J7" s="394"/>
      <c r="K7" s="394"/>
      <c r="L7" s="394"/>
      <c r="M7" s="394"/>
      <c r="N7" s="394"/>
      <c r="O7" s="395"/>
    </row>
    <row r="8" spans="1:15" ht="30.75" customHeight="1" x14ac:dyDescent="0.25">
      <c r="A8" s="749"/>
      <c r="B8" s="390" t="s">
        <v>1196</v>
      </c>
      <c r="C8" s="400">
        <v>0</v>
      </c>
      <c r="D8" s="394" t="s">
        <v>355</v>
      </c>
      <c r="E8" s="393"/>
      <c r="F8" s="394"/>
      <c r="G8" s="394"/>
      <c r="H8" s="394">
        <v>1</v>
      </c>
      <c r="I8" s="394">
        <v>1</v>
      </c>
      <c r="J8" s="394">
        <v>1</v>
      </c>
      <c r="K8" s="394"/>
      <c r="L8" s="394"/>
      <c r="M8" s="394"/>
      <c r="N8" s="394"/>
      <c r="O8" s="395"/>
    </row>
    <row r="9" spans="1:15" ht="40.5" customHeight="1" x14ac:dyDescent="0.25">
      <c r="A9" s="749"/>
      <c r="B9" s="390" t="s">
        <v>1197</v>
      </c>
      <c r="C9" s="202">
        <v>0</v>
      </c>
      <c r="D9" s="394" t="s">
        <v>355</v>
      </c>
      <c r="E9" s="394"/>
      <c r="F9" s="394"/>
      <c r="G9" s="394"/>
      <c r="H9" s="393">
        <v>1</v>
      </c>
      <c r="I9" s="393">
        <v>1</v>
      </c>
      <c r="J9" s="393">
        <v>1</v>
      </c>
      <c r="K9" s="394"/>
      <c r="L9" s="394"/>
      <c r="M9" s="394"/>
      <c r="N9" s="394"/>
      <c r="O9" s="395"/>
    </row>
    <row r="10" spans="1:15" ht="46.5" customHeight="1" x14ac:dyDescent="0.25">
      <c r="A10" s="749"/>
      <c r="B10" s="390" t="s">
        <v>1198</v>
      </c>
      <c r="C10" s="202">
        <v>0</v>
      </c>
      <c r="D10" s="394" t="s">
        <v>357</v>
      </c>
      <c r="E10" s="394"/>
      <c r="F10" s="394"/>
      <c r="G10" s="394"/>
      <c r="H10" s="393"/>
      <c r="I10" s="393"/>
      <c r="J10" s="393"/>
      <c r="K10" s="394"/>
      <c r="L10" s="394"/>
      <c r="M10" s="394">
        <v>1</v>
      </c>
      <c r="N10" s="394"/>
      <c r="O10" s="395"/>
    </row>
    <row r="11" spans="1:15" ht="61.5" customHeight="1" x14ac:dyDescent="0.25">
      <c r="A11" s="749"/>
      <c r="B11" s="390" t="s">
        <v>358</v>
      </c>
      <c r="C11" s="202">
        <v>0</v>
      </c>
      <c r="D11" s="394" t="s">
        <v>359</v>
      </c>
      <c r="E11" s="394"/>
      <c r="F11" s="394"/>
      <c r="G11" s="394"/>
      <c r="H11" s="394"/>
      <c r="I11" s="394">
        <v>1</v>
      </c>
      <c r="J11" s="394"/>
      <c r="K11" s="394"/>
      <c r="L11" s="394"/>
      <c r="M11" s="393"/>
      <c r="N11" s="393"/>
      <c r="O11" s="395"/>
    </row>
    <row r="12" spans="1:15" ht="30" customHeight="1" x14ac:dyDescent="0.25">
      <c r="A12" s="749"/>
      <c r="B12" s="390" t="s">
        <v>1193</v>
      </c>
      <c r="C12" s="202"/>
      <c r="D12" s="394" t="s">
        <v>650</v>
      </c>
      <c r="E12" s="394"/>
      <c r="F12" s="394"/>
      <c r="G12" s="394"/>
      <c r="H12" s="394"/>
      <c r="I12" s="393"/>
      <c r="J12" s="394"/>
      <c r="K12" s="394"/>
      <c r="L12" s="394"/>
      <c r="M12" s="394"/>
      <c r="N12" s="394">
        <v>1</v>
      </c>
      <c r="O12" s="395"/>
    </row>
    <row r="13" spans="1:15" ht="38.25" customHeight="1" x14ac:dyDescent="0.25">
      <c r="A13" s="749"/>
      <c r="B13" s="390" t="s">
        <v>1193</v>
      </c>
      <c r="C13" s="400">
        <v>1</v>
      </c>
      <c r="D13" s="394" t="s">
        <v>1275</v>
      </c>
      <c r="E13" s="394"/>
      <c r="F13" s="394"/>
      <c r="G13" s="394"/>
      <c r="H13" s="394"/>
      <c r="I13" s="394"/>
      <c r="J13" s="394"/>
      <c r="K13" s="394"/>
      <c r="L13" s="394"/>
      <c r="M13" s="394"/>
      <c r="N13" s="394">
        <v>1</v>
      </c>
      <c r="O13" s="395"/>
    </row>
    <row r="14" spans="1:15" ht="39.75" customHeight="1" x14ac:dyDescent="0.25">
      <c r="A14" s="749"/>
      <c r="B14" s="390" t="s">
        <v>1276</v>
      </c>
      <c r="C14" s="202">
        <v>0</v>
      </c>
      <c r="D14" s="394" t="s">
        <v>1277</v>
      </c>
      <c r="E14" s="394"/>
      <c r="F14" s="394"/>
      <c r="G14" s="393"/>
      <c r="H14" s="393"/>
      <c r="I14" s="393"/>
      <c r="J14" s="394"/>
      <c r="K14" s="394"/>
      <c r="L14" s="394"/>
      <c r="M14" s="394"/>
      <c r="N14" s="394">
        <v>1</v>
      </c>
      <c r="O14" s="395"/>
    </row>
    <row r="15" spans="1:15" ht="23.25" customHeight="1" x14ac:dyDescent="0.25">
      <c r="A15" s="749"/>
      <c r="B15" s="390" t="s">
        <v>1278</v>
      </c>
      <c r="C15" s="202">
        <v>0</v>
      </c>
      <c r="D15" s="394" t="s">
        <v>1212</v>
      </c>
      <c r="E15" s="394"/>
      <c r="F15" s="394"/>
      <c r="G15" s="394"/>
      <c r="H15" s="394">
        <v>1</v>
      </c>
      <c r="I15" s="394">
        <v>1</v>
      </c>
      <c r="J15" s="394">
        <v>1</v>
      </c>
      <c r="K15" s="393"/>
      <c r="L15" s="393"/>
      <c r="M15" s="394"/>
      <c r="N15" s="394"/>
      <c r="O15" s="395"/>
    </row>
    <row r="16" spans="1:15" ht="32.25" customHeight="1" x14ac:dyDescent="0.25">
      <c r="A16" s="749"/>
      <c r="B16" s="390" t="s">
        <v>111</v>
      </c>
      <c r="C16" s="400">
        <v>0</v>
      </c>
      <c r="D16" s="394" t="s">
        <v>363</v>
      </c>
      <c r="E16" s="394"/>
      <c r="F16" s="394"/>
      <c r="G16" s="394">
        <v>1</v>
      </c>
      <c r="H16" s="394"/>
      <c r="I16" s="394"/>
      <c r="J16" s="394"/>
      <c r="K16" s="393">
        <v>1</v>
      </c>
      <c r="L16" s="393">
        <v>1</v>
      </c>
      <c r="M16" s="394"/>
      <c r="N16" s="394"/>
      <c r="O16" s="395"/>
    </row>
    <row r="17" spans="1:15" ht="32.25" customHeight="1" x14ac:dyDescent="0.25">
      <c r="A17" s="749"/>
      <c r="B17" s="390" t="s">
        <v>383</v>
      </c>
      <c r="C17" s="400">
        <v>0</v>
      </c>
      <c r="D17" s="394" t="s">
        <v>1205</v>
      </c>
      <c r="E17" s="394"/>
      <c r="F17" s="394">
        <v>1</v>
      </c>
      <c r="G17" s="394"/>
      <c r="H17" s="394"/>
      <c r="I17" s="394"/>
      <c r="J17" s="394"/>
      <c r="K17" s="393"/>
      <c r="L17" s="393"/>
      <c r="M17" s="394"/>
      <c r="N17" s="394"/>
      <c r="O17" s="395"/>
    </row>
    <row r="18" spans="1:15" ht="39.75" customHeight="1" x14ac:dyDescent="0.25">
      <c r="A18" s="750"/>
      <c r="B18" s="390" t="s">
        <v>366</v>
      </c>
      <c r="C18" s="400">
        <v>1</v>
      </c>
      <c r="D18" s="394" t="s">
        <v>367</v>
      </c>
      <c r="E18" s="394"/>
      <c r="F18" s="394"/>
      <c r="G18" s="394"/>
      <c r="H18" s="394"/>
      <c r="I18" s="394"/>
      <c r="J18" s="394"/>
      <c r="K18" s="394"/>
      <c r="L18" s="394"/>
      <c r="M18" s="393">
        <v>1</v>
      </c>
      <c r="N18" s="394"/>
      <c r="O18" s="395"/>
    </row>
    <row r="19" spans="1:15" ht="36" customHeight="1" x14ac:dyDescent="0.25">
      <c r="A19" s="755" t="s">
        <v>15</v>
      </c>
      <c r="B19" s="402" t="s">
        <v>353</v>
      </c>
      <c r="C19" s="448">
        <v>1</v>
      </c>
      <c r="D19" s="146" t="s">
        <v>787</v>
      </c>
      <c r="E19" s="404">
        <v>1</v>
      </c>
      <c r="F19" s="146">
        <v>0</v>
      </c>
      <c r="G19" s="146">
        <v>0</v>
      </c>
      <c r="H19" s="146">
        <v>0</v>
      </c>
      <c r="I19" s="146">
        <v>0</v>
      </c>
      <c r="J19" s="146">
        <v>0</v>
      </c>
      <c r="K19" s="146">
        <v>0</v>
      </c>
      <c r="L19" s="146">
        <v>0</v>
      </c>
      <c r="M19" s="146">
        <v>0</v>
      </c>
      <c r="N19" s="146">
        <v>0</v>
      </c>
      <c r="O19" s="405">
        <v>0</v>
      </c>
    </row>
    <row r="20" spans="1:15" ht="50.25" customHeight="1" x14ac:dyDescent="0.25">
      <c r="A20" s="756"/>
      <c r="B20" s="402" t="s">
        <v>368</v>
      </c>
      <c r="C20" s="448">
        <v>1</v>
      </c>
      <c r="D20" s="146" t="s">
        <v>788</v>
      </c>
      <c r="E20" s="404">
        <v>1</v>
      </c>
      <c r="F20" s="146">
        <v>0</v>
      </c>
      <c r="G20" s="146">
        <v>0</v>
      </c>
      <c r="H20" s="146">
        <v>0</v>
      </c>
      <c r="I20" s="146">
        <v>0</v>
      </c>
      <c r="J20" s="146">
        <v>0</v>
      </c>
      <c r="K20" s="146">
        <v>0</v>
      </c>
      <c r="L20" s="146">
        <v>0</v>
      </c>
      <c r="M20" s="146">
        <v>0</v>
      </c>
      <c r="N20" s="146">
        <v>0</v>
      </c>
      <c r="O20" s="405">
        <v>0</v>
      </c>
    </row>
    <row r="21" spans="1:15" ht="57.75" customHeight="1" x14ac:dyDescent="0.25">
      <c r="A21" s="756"/>
      <c r="B21" s="402" t="s">
        <v>353</v>
      </c>
      <c r="C21" s="419">
        <v>0</v>
      </c>
      <c r="D21" s="146" t="s">
        <v>363</v>
      </c>
      <c r="E21" s="146">
        <v>0</v>
      </c>
      <c r="F21" s="146">
        <v>0</v>
      </c>
      <c r="G21" s="146">
        <v>0</v>
      </c>
      <c r="H21" s="146">
        <v>0</v>
      </c>
      <c r="I21" s="146">
        <v>0</v>
      </c>
      <c r="J21" s="146">
        <v>0</v>
      </c>
      <c r="K21" s="404">
        <v>1</v>
      </c>
      <c r="L21" s="404">
        <v>1</v>
      </c>
      <c r="M21" s="146">
        <v>0</v>
      </c>
      <c r="N21" s="146">
        <v>0</v>
      </c>
      <c r="O21" s="405">
        <v>0</v>
      </c>
    </row>
    <row r="22" spans="1:15" ht="38.25" customHeight="1" x14ac:dyDescent="0.25">
      <c r="A22" s="756"/>
      <c r="B22" s="402" t="s">
        <v>354</v>
      </c>
      <c r="C22" s="419">
        <v>0</v>
      </c>
      <c r="D22" s="146" t="s">
        <v>355</v>
      </c>
      <c r="E22" s="146">
        <v>0</v>
      </c>
      <c r="F22" s="146">
        <v>0</v>
      </c>
      <c r="G22" s="146">
        <v>0</v>
      </c>
      <c r="H22" s="404">
        <v>1</v>
      </c>
      <c r="I22" s="404">
        <v>1</v>
      </c>
      <c r="J22" s="404">
        <v>1</v>
      </c>
      <c r="K22" s="146">
        <v>0</v>
      </c>
      <c r="L22" s="146">
        <v>0</v>
      </c>
      <c r="M22" s="146">
        <v>0</v>
      </c>
      <c r="N22" s="146">
        <v>0</v>
      </c>
      <c r="O22" s="405">
        <v>0</v>
      </c>
    </row>
    <row r="23" spans="1:15" ht="63.75" customHeight="1" x14ac:dyDescent="0.25">
      <c r="A23" s="756"/>
      <c r="B23" s="402" t="s">
        <v>356</v>
      </c>
      <c r="C23" s="419">
        <v>0</v>
      </c>
      <c r="D23" s="146" t="s">
        <v>355</v>
      </c>
      <c r="E23" s="146">
        <v>0</v>
      </c>
      <c r="F23" s="146">
        <v>0</v>
      </c>
      <c r="G23" s="146">
        <v>0</v>
      </c>
      <c r="H23" s="404">
        <v>1</v>
      </c>
      <c r="I23" s="404">
        <v>1</v>
      </c>
      <c r="J23" s="404">
        <v>1</v>
      </c>
      <c r="K23" s="146">
        <v>0</v>
      </c>
      <c r="L23" s="146">
        <v>0</v>
      </c>
      <c r="M23" s="146">
        <v>0</v>
      </c>
      <c r="N23" s="146">
        <v>0</v>
      </c>
      <c r="O23" s="405">
        <v>0</v>
      </c>
    </row>
    <row r="24" spans="1:15" ht="24.75" customHeight="1" x14ac:dyDescent="0.25">
      <c r="A24" s="756"/>
      <c r="B24" s="402" t="s">
        <v>789</v>
      </c>
      <c r="C24" s="419">
        <v>0</v>
      </c>
      <c r="D24" s="146" t="s">
        <v>357</v>
      </c>
      <c r="E24" s="146">
        <v>0</v>
      </c>
      <c r="F24" s="146">
        <v>0</v>
      </c>
      <c r="G24" s="146">
        <v>0</v>
      </c>
      <c r="H24" s="146">
        <v>0</v>
      </c>
      <c r="I24" s="146">
        <v>0</v>
      </c>
      <c r="J24" s="146">
        <v>0</v>
      </c>
      <c r="K24" s="146">
        <v>0</v>
      </c>
      <c r="L24" s="146">
        <v>0</v>
      </c>
      <c r="M24" s="404">
        <v>1</v>
      </c>
      <c r="N24" s="146">
        <v>0</v>
      </c>
      <c r="O24" s="405">
        <v>0</v>
      </c>
    </row>
    <row r="25" spans="1:15" ht="42" customHeight="1" x14ac:dyDescent="0.25">
      <c r="A25" s="756"/>
      <c r="B25" s="402" t="s">
        <v>360</v>
      </c>
      <c r="C25" s="448">
        <v>1</v>
      </c>
      <c r="D25" s="146" t="s">
        <v>361</v>
      </c>
      <c r="E25" s="146">
        <v>0</v>
      </c>
      <c r="F25" s="146">
        <v>0</v>
      </c>
      <c r="G25" s="146">
        <v>0</v>
      </c>
      <c r="H25" s="146">
        <v>0</v>
      </c>
      <c r="I25" s="146">
        <v>0</v>
      </c>
      <c r="J25" s="146">
        <v>0</v>
      </c>
      <c r="K25" s="146">
        <v>0</v>
      </c>
      <c r="L25" s="146">
        <v>0</v>
      </c>
      <c r="M25" s="146">
        <v>0</v>
      </c>
      <c r="N25" s="404">
        <v>1</v>
      </c>
      <c r="O25" s="405">
        <v>0</v>
      </c>
    </row>
    <row r="26" spans="1:15" ht="31.5" customHeight="1" x14ac:dyDescent="0.25">
      <c r="A26" s="756"/>
      <c r="B26" s="402" t="s">
        <v>667</v>
      </c>
      <c r="C26" s="419">
        <v>0</v>
      </c>
      <c r="D26" s="146" t="s">
        <v>362</v>
      </c>
      <c r="E26" s="146">
        <v>0</v>
      </c>
      <c r="F26" s="146">
        <v>0</v>
      </c>
      <c r="G26" s="404">
        <v>1</v>
      </c>
      <c r="H26" s="404">
        <v>1</v>
      </c>
      <c r="I26" s="404">
        <v>1</v>
      </c>
      <c r="J26" s="404">
        <v>1</v>
      </c>
      <c r="K26" s="146">
        <v>0</v>
      </c>
      <c r="L26" s="146">
        <v>0</v>
      </c>
      <c r="M26" s="146">
        <v>0</v>
      </c>
      <c r="N26" s="146">
        <v>0</v>
      </c>
      <c r="O26" s="405">
        <v>0</v>
      </c>
    </row>
    <row r="27" spans="1:15" ht="31.5" customHeight="1" x14ac:dyDescent="0.25">
      <c r="A27" s="757"/>
      <c r="B27" s="402" t="s">
        <v>369</v>
      </c>
      <c r="C27" s="419">
        <v>0</v>
      </c>
      <c r="D27" s="146" t="s">
        <v>365</v>
      </c>
      <c r="E27" s="146">
        <v>0</v>
      </c>
      <c r="F27" s="404">
        <v>1</v>
      </c>
      <c r="G27" s="146">
        <v>0</v>
      </c>
      <c r="H27" s="146">
        <v>0</v>
      </c>
      <c r="I27" s="146">
        <v>0</v>
      </c>
      <c r="J27" s="146">
        <v>0</v>
      </c>
      <c r="K27" s="146">
        <v>0</v>
      </c>
      <c r="L27" s="146">
        <v>0</v>
      </c>
      <c r="M27" s="146">
        <v>0</v>
      </c>
      <c r="N27" s="146">
        <v>0</v>
      </c>
      <c r="O27" s="405">
        <v>0</v>
      </c>
    </row>
    <row r="28" spans="1:15" ht="31.5" customHeight="1" x14ac:dyDescent="0.25">
      <c r="A28" s="749" t="s">
        <v>82</v>
      </c>
      <c r="B28" s="390" t="s">
        <v>111</v>
      </c>
      <c r="C28" s="202">
        <v>1</v>
      </c>
      <c r="D28" s="394" t="s">
        <v>1203</v>
      </c>
      <c r="E28" s="394">
        <v>1</v>
      </c>
      <c r="F28" s="393"/>
      <c r="G28" s="394"/>
      <c r="H28" s="394"/>
      <c r="I28" s="394"/>
      <c r="J28" s="394"/>
      <c r="K28" s="394"/>
      <c r="L28" s="394"/>
      <c r="M28" s="394"/>
      <c r="N28" s="394"/>
      <c r="O28" s="395"/>
    </row>
    <row r="29" spans="1:15" ht="31.5" customHeight="1" x14ac:dyDescent="0.25">
      <c r="A29" s="749"/>
      <c r="B29" s="390" t="s">
        <v>111</v>
      </c>
      <c r="C29" s="202">
        <v>0</v>
      </c>
      <c r="D29" s="394" t="s">
        <v>355</v>
      </c>
      <c r="E29" s="394"/>
      <c r="F29" s="393"/>
      <c r="G29" s="394"/>
      <c r="H29" s="394">
        <v>1</v>
      </c>
      <c r="I29" s="394">
        <v>1</v>
      </c>
      <c r="J29" s="394">
        <v>1</v>
      </c>
      <c r="K29" s="394"/>
      <c r="L29" s="394"/>
      <c r="M29" s="394"/>
      <c r="N29" s="394"/>
      <c r="O29" s="395"/>
    </row>
    <row r="30" spans="1:15" ht="31.5" customHeight="1" x14ac:dyDescent="0.25">
      <c r="A30" s="749"/>
      <c r="B30" s="390" t="s">
        <v>111</v>
      </c>
      <c r="C30" s="400">
        <v>0</v>
      </c>
      <c r="D30" s="394" t="s">
        <v>363</v>
      </c>
      <c r="E30" s="393"/>
      <c r="F30" s="394"/>
      <c r="G30" s="394"/>
      <c r="H30" s="394"/>
      <c r="I30" s="394"/>
      <c r="J30" s="394"/>
      <c r="K30" s="394">
        <v>1</v>
      </c>
      <c r="L30" s="394">
        <v>1</v>
      </c>
      <c r="M30" s="394"/>
      <c r="N30" s="394"/>
      <c r="O30" s="395"/>
    </row>
    <row r="31" spans="1:15" ht="31.5" customHeight="1" x14ac:dyDescent="0.25">
      <c r="A31" s="749"/>
      <c r="B31" s="390" t="s">
        <v>1204</v>
      </c>
      <c r="C31" s="202">
        <v>0</v>
      </c>
      <c r="D31" s="394" t="s">
        <v>1205</v>
      </c>
      <c r="E31" s="394"/>
      <c r="F31" s="394">
        <v>1</v>
      </c>
      <c r="G31" s="394"/>
      <c r="H31" s="393"/>
      <c r="I31" s="393"/>
      <c r="J31" s="393"/>
      <c r="K31" s="394"/>
      <c r="L31" s="394"/>
      <c r="M31" s="394">
        <v>1</v>
      </c>
      <c r="N31" s="394"/>
      <c r="O31" s="395"/>
    </row>
    <row r="32" spans="1:15" ht="34.5" customHeight="1" x14ac:dyDescent="0.25">
      <c r="A32" s="749"/>
      <c r="B32" s="390" t="s">
        <v>1206</v>
      </c>
      <c r="C32" s="202">
        <v>1</v>
      </c>
      <c r="D32" s="394" t="s">
        <v>1207</v>
      </c>
      <c r="E32" s="394"/>
      <c r="F32" s="394"/>
      <c r="G32" s="394"/>
      <c r="H32" s="393"/>
      <c r="I32" s="393"/>
      <c r="J32" s="393"/>
      <c r="K32" s="394"/>
      <c r="L32" s="394"/>
      <c r="M32" s="394"/>
      <c r="N32" s="394">
        <v>1</v>
      </c>
      <c r="O32" s="395"/>
    </row>
    <row r="33" spans="1:15" ht="34.5" customHeight="1" x14ac:dyDescent="0.25">
      <c r="A33" s="749"/>
      <c r="B33" s="390" t="s">
        <v>1208</v>
      </c>
      <c r="C33" s="202"/>
      <c r="D33" s="394" t="s">
        <v>1209</v>
      </c>
      <c r="E33" s="394"/>
      <c r="F33" s="394"/>
      <c r="G33" s="394"/>
      <c r="H33" s="393"/>
      <c r="I33" s="393"/>
      <c r="J33" s="393"/>
      <c r="K33" s="394"/>
      <c r="L33" s="394"/>
      <c r="M33" s="394"/>
      <c r="N33" s="394">
        <v>1</v>
      </c>
      <c r="O33" s="395"/>
    </row>
    <row r="34" spans="1:15" ht="34.5" customHeight="1" x14ac:dyDescent="0.25">
      <c r="A34" s="749"/>
      <c r="B34" s="390" t="s">
        <v>366</v>
      </c>
      <c r="C34" s="202">
        <v>1</v>
      </c>
      <c r="D34" s="394" t="s">
        <v>1210</v>
      </c>
      <c r="E34" s="394"/>
      <c r="F34" s="394"/>
      <c r="G34" s="394"/>
      <c r="H34" s="393"/>
      <c r="I34" s="393"/>
      <c r="J34" s="393"/>
      <c r="K34" s="394"/>
      <c r="L34" s="394"/>
      <c r="M34" s="394">
        <v>1</v>
      </c>
      <c r="N34" s="394"/>
      <c r="O34" s="395"/>
    </row>
    <row r="35" spans="1:15" ht="57.75" customHeight="1" x14ac:dyDescent="0.25">
      <c r="A35" s="750"/>
      <c r="B35" s="390" t="s">
        <v>1211</v>
      </c>
      <c r="C35" s="202">
        <v>0</v>
      </c>
      <c r="D35" s="394" t="s">
        <v>1212</v>
      </c>
      <c r="E35" s="394"/>
      <c r="F35" s="393"/>
      <c r="G35" s="394"/>
      <c r="H35" s="394">
        <v>1</v>
      </c>
      <c r="I35" s="394">
        <v>1</v>
      </c>
      <c r="J35" s="394">
        <v>1</v>
      </c>
      <c r="K35" s="394"/>
      <c r="L35" s="394"/>
      <c r="M35" s="393"/>
      <c r="N35" s="394"/>
      <c r="O35" s="395"/>
    </row>
    <row r="36" spans="1:15" ht="34.5" customHeight="1" x14ac:dyDescent="0.25">
      <c r="A36" s="748" t="s">
        <v>83</v>
      </c>
      <c r="B36" s="390" t="s">
        <v>371</v>
      </c>
      <c r="C36" s="400">
        <v>1</v>
      </c>
      <c r="D36" s="394" t="s">
        <v>660</v>
      </c>
      <c r="E36" s="393">
        <v>1</v>
      </c>
      <c r="F36" s="394">
        <v>0</v>
      </c>
      <c r="G36" s="393">
        <v>1</v>
      </c>
      <c r="H36" s="393">
        <v>1</v>
      </c>
      <c r="I36" s="393">
        <v>1</v>
      </c>
      <c r="J36" s="393">
        <v>1</v>
      </c>
      <c r="K36" s="393">
        <v>1</v>
      </c>
      <c r="L36" s="393">
        <v>1</v>
      </c>
      <c r="M36" s="393">
        <v>1</v>
      </c>
      <c r="N36" s="393">
        <v>1</v>
      </c>
      <c r="O36" s="395">
        <v>0</v>
      </c>
    </row>
    <row r="37" spans="1:15" ht="51.75" customHeight="1" x14ac:dyDescent="0.25">
      <c r="A37" s="749"/>
      <c r="B37" s="390" t="s">
        <v>369</v>
      </c>
      <c r="C37" s="202">
        <v>0</v>
      </c>
      <c r="D37" s="394" t="s">
        <v>365</v>
      </c>
      <c r="E37" s="394">
        <v>0</v>
      </c>
      <c r="F37" s="393">
        <v>1</v>
      </c>
      <c r="G37" s="394">
        <v>0</v>
      </c>
      <c r="H37" s="394">
        <v>0</v>
      </c>
      <c r="I37" s="394">
        <v>0</v>
      </c>
      <c r="J37" s="394">
        <v>0</v>
      </c>
      <c r="K37" s="394">
        <v>0</v>
      </c>
      <c r="L37" s="394">
        <v>0</v>
      </c>
      <c r="M37" s="393">
        <v>1</v>
      </c>
      <c r="N37" s="394">
        <v>0</v>
      </c>
      <c r="O37" s="395">
        <v>0</v>
      </c>
    </row>
    <row r="38" spans="1:15" ht="66" customHeight="1" x14ac:dyDescent="0.25">
      <c r="A38" s="749"/>
      <c r="B38" s="390" t="s">
        <v>360</v>
      </c>
      <c r="C38" s="400">
        <v>1</v>
      </c>
      <c r="D38" s="394" t="s">
        <v>361</v>
      </c>
      <c r="E38" s="394">
        <v>0</v>
      </c>
      <c r="F38" s="394">
        <v>0</v>
      </c>
      <c r="G38" s="394">
        <v>0</v>
      </c>
      <c r="H38" s="394">
        <v>0</v>
      </c>
      <c r="I38" s="394">
        <v>0</v>
      </c>
      <c r="J38" s="394">
        <v>0</v>
      </c>
      <c r="K38" s="394">
        <v>0</v>
      </c>
      <c r="L38" s="394">
        <v>0</v>
      </c>
      <c r="M38" s="394">
        <v>0</v>
      </c>
      <c r="N38" s="393">
        <v>1</v>
      </c>
      <c r="O38" s="395">
        <v>0</v>
      </c>
    </row>
    <row r="39" spans="1:15" ht="32.25" customHeight="1" x14ac:dyDescent="0.25">
      <c r="A39" s="749"/>
      <c r="B39" s="390" t="s">
        <v>663</v>
      </c>
      <c r="C39" s="202">
        <v>1</v>
      </c>
      <c r="D39" s="394" t="s">
        <v>661</v>
      </c>
      <c r="E39" s="394">
        <v>0</v>
      </c>
      <c r="F39" s="394">
        <v>0</v>
      </c>
      <c r="G39" s="394">
        <v>0</v>
      </c>
      <c r="H39" s="394">
        <v>0</v>
      </c>
      <c r="I39" s="394">
        <v>0</v>
      </c>
      <c r="J39" s="394">
        <v>0</v>
      </c>
      <c r="K39" s="394">
        <v>0</v>
      </c>
      <c r="L39" s="394">
        <v>0</v>
      </c>
      <c r="M39" s="394">
        <v>0</v>
      </c>
      <c r="N39" s="393">
        <v>1</v>
      </c>
      <c r="O39" s="395">
        <v>0</v>
      </c>
    </row>
    <row r="40" spans="1:15" ht="63.75" customHeight="1" x14ac:dyDescent="0.25">
      <c r="A40" s="749"/>
      <c r="B40" s="390" t="s">
        <v>372</v>
      </c>
      <c r="C40" s="202">
        <v>0</v>
      </c>
      <c r="D40" s="394" t="s">
        <v>373</v>
      </c>
      <c r="E40" s="394">
        <v>0</v>
      </c>
      <c r="F40" s="394">
        <v>0</v>
      </c>
      <c r="G40" s="394">
        <v>0</v>
      </c>
      <c r="H40" s="393">
        <v>0</v>
      </c>
      <c r="I40" s="393">
        <v>1</v>
      </c>
      <c r="J40" s="393">
        <v>0</v>
      </c>
      <c r="K40" s="394">
        <v>0</v>
      </c>
      <c r="L40" s="394">
        <v>0</v>
      </c>
      <c r="M40" s="394">
        <v>0</v>
      </c>
      <c r="N40" s="394">
        <v>0</v>
      </c>
      <c r="O40" s="395">
        <v>0</v>
      </c>
    </row>
    <row r="41" spans="1:15" ht="40.5" customHeight="1" x14ac:dyDescent="0.25">
      <c r="A41" s="749"/>
      <c r="B41" s="390" t="s">
        <v>374</v>
      </c>
      <c r="C41" s="202">
        <v>0</v>
      </c>
      <c r="D41" s="394" t="s">
        <v>375</v>
      </c>
      <c r="E41" s="394">
        <v>0</v>
      </c>
      <c r="F41" s="394">
        <v>0</v>
      </c>
      <c r="G41" s="394">
        <v>0</v>
      </c>
      <c r="H41" s="393">
        <v>1</v>
      </c>
      <c r="I41" s="393">
        <v>1</v>
      </c>
      <c r="J41" s="393">
        <v>1</v>
      </c>
      <c r="K41" s="394">
        <v>0</v>
      </c>
      <c r="L41" s="394">
        <v>0</v>
      </c>
      <c r="M41" s="394">
        <v>0</v>
      </c>
      <c r="N41" s="394">
        <v>0</v>
      </c>
      <c r="O41" s="395">
        <v>0</v>
      </c>
    </row>
    <row r="42" spans="1:15" ht="44.25" customHeight="1" x14ac:dyDescent="0.25">
      <c r="A42" s="749"/>
      <c r="B42" s="390" t="s">
        <v>376</v>
      </c>
      <c r="C42" s="202">
        <v>0</v>
      </c>
      <c r="D42" s="394" t="s">
        <v>375</v>
      </c>
      <c r="E42" s="394">
        <v>0</v>
      </c>
      <c r="F42" s="394">
        <v>0</v>
      </c>
      <c r="G42" s="394">
        <v>0</v>
      </c>
      <c r="H42" s="393">
        <v>1</v>
      </c>
      <c r="I42" s="393">
        <v>1</v>
      </c>
      <c r="J42" s="393">
        <v>1</v>
      </c>
      <c r="K42" s="394">
        <v>0</v>
      </c>
      <c r="L42" s="394">
        <v>0</v>
      </c>
      <c r="M42" s="394">
        <v>0</v>
      </c>
      <c r="N42" s="394">
        <v>0</v>
      </c>
      <c r="O42" s="395">
        <v>0</v>
      </c>
    </row>
    <row r="43" spans="1:15" ht="23.25" customHeight="1" x14ac:dyDescent="0.25">
      <c r="A43" s="749"/>
      <c r="B43" s="390" t="s">
        <v>497</v>
      </c>
      <c r="C43" s="202">
        <v>0</v>
      </c>
      <c r="D43" s="394" t="s">
        <v>662</v>
      </c>
      <c r="E43" s="394">
        <v>0</v>
      </c>
      <c r="F43" s="394">
        <v>0</v>
      </c>
      <c r="G43" s="394">
        <v>0</v>
      </c>
      <c r="H43" s="394">
        <v>0</v>
      </c>
      <c r="I43" s="394">
        <v>0</v>
      </c>
      <c r="J43" s="394">
        <v>0</v>
      </c>
      <c r="K43" s="394">
        <v>0</v>
      </c>
      <c r="L43" s="394">
        <v>0</v>
      </c>
      <c r="M43" s="393">
        <v>1</v>
      </c>
      <c r="N43" s="394">
        <v>0</v>
      </c>
      <c r="O43" s="395">
        <v>0</v>
      </c>
    </row>
    <row r="44" spans="1:15" ht="23.25" customHeight="1" x14ac:dyDescent="0.25">
      <c r="A44" s="750"/>
      <c r="B44" s="390" t="s">
        <v>664</v>
      </c>
      <c r="C44" s="202">
        <v>0</v>
      </c>
      <c r="D44" s="394" t="s">
        <v>357</v>
      </c>
      <c r="E44" s="394">
        <v>0</v>
      </c>
      <c r="F44" s="394">
        <v>0</v>
      </c>
      <c r="G44" s="394">
        <v>0</v>
      </c>
      <c r="H44" s="394">
        <v>0</v>
      </c>
      <c r="I44" s="394">
        <v>0</v>
      </c>
      <c r="J44" s="394">
        <v>0</v>
      </c>
      <c r="K44" s="394">
        <v>0</v>
      </c>
      <c r="L44" s="394">
        <v>0</v>
      </c>
      <c r="M44" s="393">
        <v>1</v>
      </c>
      <c r="N44" s="394">
        <v>0</v>
      </c>
      <c r="O44" s="395">
        <v>0</v>
      </c>
    </row>
    <row r="45" spans="1:15" ht="46.5" customHeight="1" x14ac:dyDescent="0.25">
      <c r="A45" s="748" t="s">
        <v>18</v>
      </c>
      <c r="B45" s="390" t="s">
        <v>1253</v>
      </c>
      <c r="C45" s="400">
        <v>1</v>
      </c>
      <c r="D45" s="399" t="s">
        <v>666</v>
      </c>
      <c r="E45" s="393">
        <v>1</v>
      </c>
      <c r="F45" s="394"/>
      <c r="G45" s="394"/>
      <c r="H45" s="394"/>
      <c r="I45" s="394"/>
      <c r="J45" s="394"/>
      <c r="K45" s="393">
        <v>1</v>
      </c>
      <c r="L45" s="394"/>
      <c r="M45" s="394"/>
      <c r="N45" s="394"/>
      <c r="O45" s="395"/>
    </row>
    <row r="46" spans="1:15" ht="60" customHeight="1" x14ac:dyDescent="0.25">
      <c r="A46" s="749"/>
      <c r="B46" s="390" t="s">
        <v>1254</v>
      </c>
      <c r="C46" s="202">
        <v>0</v>
      </c>
      <c r="D46" s="399" t="s">
        <v>362</v>
      </c>
      <c r="E46" s="394"/>
      <c r="F46" s="394"/>
      <c r="G46" s="394"/>
      <c r="H46" s="393">
        <v>1</v>
      </c>
      <c r="I46" s="393">
        <v>1</v>
      </c>
      <c r="J46" s="393">
        <v>1</v>
      </c>
      <c r="K46" s="394"/>
      <c r="L46" s="394"/>
      <c r="M46" s="394"/>
      <c r="N46" s="394"/>
      <c r="O46" s="395"/>
    </row>
    <row r="47" spans="1:15" ht="33" customHeight="1" x14ac:dyDescent="0.25">
      <c r="A47" s="749"/>
      <c r="B47" s="390" t="s">
        <v>1195</v>
      </c>
      <c r="C47" s="202">
        <v>0</v>
      </c>
      <c r="D47" s="399" t="s">
        <v>363</v>
      </c>
      <c r="E47" s="394"/>
      <c r="F47" s="394"/>
      <c r="G47" s="394"/>
      <c r="H47" s="394"/>
      <c r="I47" s="394"/>
      <c r="J47" s="394"/>
      <c r="K47" s="393">
        <v>1</v>
      </c>
      <c r="L47" s="393">
        <v>1</v>
      </c>
      <c r="M47" s="394"/>
      <c r="N47" s="394"/>
      <c r="O47" s="395"/>
    </row>
    <row r="48" spans="1:15" ht="32.25" customHeight="1" x14ac:dyDescent="0.25">
      <c r="A48" s="749"/>
      <c r="B48" s="390" t="s">
        <v>1255</v>
      </c>
      <c r="C48" s="202">
        <v>0</v>
      </c>
      <c r="D48" s="399" t="s">
        <v>377</v>
      </c>
      <c r="E48" s="394"/>
      <c r="F48" s="394"/>
      <c r="G48" s="394"/>
      <c r="H48" s="394">
        <v>1</v>
      </c>
      <c r="I48" s="394">
        <v>1</v>
      </c>
      <c r="J48" s="394">
        <v>1</v>
      </c>
      <c r="K48" s="393"/>
      <c r="L48" s="393"/>
      <c r="M48" s="394"/>
      <c r="N48" s="394"/>
      <c r="O48" s="395"/>
    </row>
    <row r="49" spans="1:15" ht="33" customHeight="1" x14ac:dyDescent="0.25">
      <c r="A49" s="749"/>
      <c r="B49" s="390" t="s">
        <v>1256</v>
      </c>
      <c r="C49" s="202">
        <v>0</v>
      </c>
      <c r="D49" s="399" t="s">
        <v>377</v>
      </c>
      <c r="E49" s="394"/>
      <c r="F49" s="394"/>
      <c r="G49" s="394"/>
      <c r="H49" s="393">
        <v>1</v>
      </c>
      <c r="I49" s="393">
        <v>1</v>
      </c>
      <c r="J49" s="393">
        <v>1</v>
      </c>
      <c r="K49" s="394"/>
      <c r="L49" s="394"/>
      <c r="M49" s="394"/>
      <c r="N49" s="394"/>
      <c r="O49" s="395"/>
    </row>
    <row r="50" spans="1:15" ht="33" customHeight="1" x14ac:dyDescent="0.25">
      <c r="A50" s="749"/>
      <c r="B50" s="390" t="s">
        <v>1193</v>
      </c>
      <c r="C50" s="202">
        <v>1</v>
      </c>
      <c r="D50" s="394" t="s">
        <v>361</v>
      </c>
      <c r="E50" s="394"/>
      <c r="F50" s="394"/>
      <c r="G50" s="394"/>
      <c r="H50" s="393"/>
      <c r="I50" s="393"/>
      <c r="J50" s="393"/>
      <c r="K50" s="394"/>
      <c r="L50" s="394"/>
      <c r="M50" s="394"/>
      <c r="N50" s="394">
        <v>1</v>
      </c>
      <c r="O50" s="395"/>
    </row>
    <row r="51" spans="1:15" ht="32.25" customHeight="1" x14ac:dyDescent="0.25">
      <c r="A51" s="749"/>
      <c r="B51" s="390" t="s">
        <v>1198</v>
      </c>
      <c r="C51" s="400">
        <v>0</v>
      </c>
      <c r="D51" s="394" t="s">
        <v>357</v>
      </c>
      <c r="E51" s="393"/>
      <c r="F51" s="394"/>
      <c r="G51" s="394"/>
      <c r="H51" s="394"/>
      <c r="I51" s="394"/>
      <c r="J51" s="394"/>
      <c r="K51" s="393"/>
      <c r="L51" s="394"/>
      <c r="M51" s="394">
        <v>1</v>
      </c>
      <c r="N51" s="394"/>
      <c r="O51" s="395"/>
    </row>
    <row r="52" spans="1:15" ht="25.5" customHeight="1" x14ac:dyDescent="0.25">
      <c r="A52" s="750"/>
      <c r="B52" s="390" t="s">
        <v>1191</v>
      </c>
      <c r="C52" s="202">
        <v>0</v>
      </c>
      <c r="D52" s="394" t="s">
        <v>365</v>
      </c>
      <c r="E52" s="393"/>
      <c r="F52" s="394">
        <v>1</v>
      </c>
      <c r="G52" s="394"/>
      <c r="H52" s="394"/>
      <c r="I52" s="394"/>
      <c r="J52" s="394"/>
      <c r="K52" s="393"/>
      <c r="L52" s="394"/>
      <c r="M52" s="394"/>
      <c r="N52" s="394"/>
      <c r="O52" s="395"/>
    </row>
    <row r="53" spans="1:15" s="103" customFormat="1" ht="25.5" customHeight="1" x14ac:dyDescent="0.25">
      <c r="A53" s="748" t="s">
        <v>19</v>
      </c>
      <c r="B53" s="390" t="s">
        <v>1195</v>
      </c>
      <c r="C53" s="400">
        <v>1</v>
      </c>
      <c r="D53" s="399">
        <v>42045</v>
      </c>
      <c r="E53" s="393">
        <v>1</v>
      </c>
      <c r="F53" s="394"/>
      <c r="G53" s="394"/>
      <c r="H53" s="394"/>
      <c r="I53" s="394"/>
      <c r="J53" s="394"/>
      <c r="K53" s="393">
        <v>1</v>
      </c>
      <c r="L53" s="394">
        <v>1</v>
      </c>
      <c r="M53" s="394"/>
      <c r="N53" s="394"/>
      <c r="O53" s="395"/>
    </row>
    <row r="54" spans="1:15" s="103" customFormat="1" ht="25.5" customHeight="1" x14ac:dyDescent="0.25">
      <c r="A54" s="749"/>
      <c r="B54" s="390" t="s">
        <v>1196</v>
      </c>
      <c r="C54" s="202">
        <v>1</v>
      </c>
      <c r="D54" s="399" t="s">
        <v>355</v>
      </c>
      <c r="E54" s="462"/>
      <c r="F54" s="463"/>
      <c r="G54" s="463"/>
      <c r="H54" s="463">
        <v>1</v>
      </c>
      <c r="I54" s="463">
        <v>1</v>
      </c>
      <c r="J54" s="463">
        <v>1</v>
      </c>
      <c r="K54" s="462"/>
      <c r="L54" s="394"/>
      <c r="M54" s="394"/>
      <c r="N54" s="394"/>
      <c r="O54" s="395"/>
    </row>
    <row r="55" spans="1:15" s="103" customFormat="1" ht="32.25" customHeight="1" x14ac:dyDescent="0.25">
      <c r="A55" s="749"/>
      <c r="B55" s="390" t="s">
        <v>1197</v>
      </c>
      <c r="C55" s="202">
        <v>1</v>
      </c>
      <c r="D55" s="394" t="s">
        <v>378</v>
      </c>
      <c r="E55" s="394"/>
      <c r="F55" s="394"/>
      <c r="G55" s="394"/>
      <c r="H55" s="393">
        <v>1</v>
      </c>
      <c r="I55" s="393">
        <v>1</v>
      </c>
      <c r="J55" s="393">
        <v>1</v>
      </c>
      <c r="K55" s="394"/>
      <c r="L55" s="394"/>
      <c r="M55" s="394"/>
      <c r="N55" s="394"/>
      <c r="O55" s="395"/>
    </row>
    <row r="56" spans="1:15" s="103" customFormat="1" ht="35.25" customHeight="1" x14ac:dyDescent="0.25">
      <c r="A56" s="749"/>
      <c r="B56" s="390" t="s">
        <v>1193</v>
      </c>
      <c r="C56" s="202">
        <v>1</v>
      </c>
      <c r="D56" s="399">
        <v>42323</v>
      </c>
      <c r="E56" s="394"/>
      <c r="F56" s="394"/>
      <c r="G56" s="394"/>
      <c r="H56" s="393"/>
      <c r="I56" s="393"/>
      <c r="J56" s="393"/>
      <c r="K56" s="394"/>
      <c r="L56" s="394"/>
      <c r="M56" s="394"/>
      <c r="N56" s="394">
        <v>1</v>
      </c>
      <c r="O56" s="395"/>
    </row>
    <row r="57" spans="1:15" s="103" customFormat="1" ht="25.5" customHeight="1" x14ac:dyDescent="0.25">
      <c r="A57" s="750"/>
      <c r="B57" s="390" t="s">
        <v>1198</v>
      </c>
      <c r="C57" s="400">
        <v>1</v>
      </c>
      <c r="D57" s="394" t="s">
        <v>357</v>
      </c>
      <c r="E57" s="394"/>
      <c r="F57" s="394"/>
      <c r="G57" s="394"/>
      <c r="H57" s="394"/>
      <c r="I57" s="394"/>
      <c r="J57" s="394"/>
      <c r="K57" s="394"/>
      <c r="L57" s="394"/>
      <c r="M57" s="463">
        <v>1</v>
      </c>
      <c r="N57" s="462"/>
      <c r="O57" s="395"/>
    </row>
    <row r="58" spans="1:15" ht="68.25" customHeight="1" x14ac:dyDescent="0.25">
      <c r="A58" s="758" t="s">
        <v>20</v>
      </c>
      <c r="B58" s="464" t="s">
        <v>1187</v>
      </c>
      <c r="C58" s="400">
        <v>1</v>
      </c>
      <c r="D58" s="394" t="s">
        <v>1188</v>
      </c>
      <c r="E58" s="393">
        <v>1</v>
      </c>
      <c r="F58" s="394"/>
      <c r="G58" s="394"/>
      <c r="H58" s="394"/>
      <c r="I58" s="394"/>
      <c r="J58" s="394"/>
      <c r="K58" s="394">
        <v>1</v>
      </c>
      <c r="L58" s="394"/>
      <c r="M58" s="394"/>
      <c r="N58" s="394"/>
      <c r="O58" s="395"/>
    </row>
    <row r="59" spans="1:15" ht="39" customHeight="1" x14ac:dyDescent="0.25">
      <c r="A59" s="758"/>
      <c r="B59" s="390" t="s">
        <v>1189</v>
      </c>
      <c r="C59" s="202">
        <v>0</v>
      </c>
      <c r="D59" s="394" t="s">
        <v>377</v>
      </c>
      <c r="E59" s="394"/>
      <c r="F59" s="394"/>
      <c r="G59" s="394"/>
      <c r="H59" s="393">
        <v>1</v>
      </c>
      <c r="I59" s="393">
        <v>1</v>
      </c>
      <c r="J59" s="393">
        <v>1</v>
      </c>
      <c r="K59" s="394"/>
      <c r="L59" s="394"/>
      <c r="M59" s="394"/>
      <c r="N59" s="394"/>
      <c r="O59" s="395"/>
    </row>
    <row r="60" spans="1:15" ht="62.25" customHeight="1" x14ac:dyDescent="0.25">
      <c r="A60" s="758"/>
      <c r="B60" s="390" t="s">
        <v>1190</v>
      </c>
      <c r="C60" s="202">
        <v>0</v>
      </c>
      <c r="D60" s="394" t="s">
        <v>377</v>
      </c>
      <c r="E60" s="394"/>
      <c r="F60" s="394"/>
      <c r="G60" s="394"/>
      <c r="H60" s="393">
        <v>1</v>
      </c>
      <c r="I60" s="393">
        <v>1</v>
      </c>
      <c r="J60" s="393">
        <v>1</v>
      </c>
      <c r="K60" s="394"/>
      <c r="L60" s="394"/>
      <c r="M60" s="394"/>
      <c r="N60" s="394"/>
      <c r="O60" s="395"/>
    </row>
    <row r="61" spans="1:15" ht="78" customHeight="1" x14ac:dyDescent="0.25">
      <c r="A61" s="758"/>
      <c r="B61" s="390" t="s">
        <v>1191</v>
      </c>
      <c r="C61" s="202">
        <v>0</v>
      </c>
      <c r="D61" s="394" t="s">
        <v>365</v>
      </c>
      <c r="E61" s="394"/>
      <c r="F61" s="393">
        <v>1</v>
      </c>
      <c r="G61" s="394"/>
      <c r="H61" s="394"/>
      <c r="I61" s="394"/>
      <c r="J61" s="394"/>
      <c r="K61" s="394"/>
      <c r="L61" s="394"/>
      <c r="M61" s="394"/>
      <c r="N61" s="394"/>
      <c r="O61" s="395"/>
    </row>
    <row r="62" spans="1:15" ht="24.75" customHeight="1" x14ac:dyDescent="0.25">
      <c r="A62" s="758"/>
      <c r="B62" s="390" t="s">
        <v>1192</v>
      </c>
      <c r="C62" s="202">
        <v>0</v>
      </c>
      <c r="D62" s="394" t="s">
        <v>357</v>
      </c>
      <c r="E62" s="394"/>
      <c r="F62" s="394"/>
      <c r="G62" s="394"/>
      <c r="H62" s="394"/>
      <c r="I62" s="394"/>
      <c r="J62" s="394"/>
      <c r="K62" s="394"/>
      <c r="L62" s="394"/>
      <c r="M62" s="394"/>
      <c r="N62" s="394"/>
      <c r="O62" s="395"/>
    </row>
    <row r="63" spans="1:15" ht="102" customHeight="1" x14ac:dyDescent="0.25">
      <c r="A63" s="758"/>
      <c r="B63" s="390" t="s">
        <v>1193</v>
      </c>
      <c r="C63" s="400">
        <v>1</v>
      </c>
      <c r="D63" s="394" t="s">
        <v>361</v>
      </c>
      <c r="E63" s="394"/>
      <c r="F63" s="394"/>
      <c r="G63" s="394"/>
      <c r="H63" s="394"/>
      <c r="I63" s="394"/>
      <c r="J63" s="394"/>
      <c r="K63" s="394"/>
      <c r="L63" s="394"/>
      <c r="M63" s="394"/>
      <c r="N63" s="393">
        <v>1</v>
      </c>
      <c r="O63" s="395"/>
    </row>
    <row r="64" spans="1:15" ht="36" customHeight="1" x14ac:dyDescent="0.25">
      <c r="A64" s="758"/>
      <c r="B64" s="390" t="s">
        <v>1194</v>
      </c>
      <c r="C64" s="202">
        <v>0</v>
      </c>
      <c r="D64" s="394" t="s">
        <v>362</v>
      </c>
      <c r="E64" s="394"/>
      <c r="F64" s="394"/>
      <c r="G64" s="394"/>
      <c r="H64" s="394">
        <v>1</v>
      </c>
      <c r="I64" s="394">
        <v>1</v>
      </c>
      <c r="J64" s="394">
        <v>1</v>
      </c>
      <c r="K64" s="394"/>
      <c r="L64" s="394"/>
      <c r="M64" s="394"/>
      <c r="N64" s="394"/>
      <c r="O64" s="395"/>
    </row>
    <row r="65" spans="1:16" ht="36" customHeight="1" thickBot="1" x14ac:dyDescent="0.3">
      <c r="A65" s="758"/>
      <c r="B65" s="390" t="s">
        <v>1195</v>
      </c>
      <c r="C65" s="400">
        <v>0</v>
      </c>
      <c r="D65" s="394" t="s">
        <v>363</v>
      </c>
      <c r="E65" s="394"/>
      <c r="F65" s="394"/>
      <c r="G65" s="394"/>
      <c r="H65" s="394"/>
      <c r="I65" s="394"/>
      <c r="J65" s="394"/>
      <c r="K65" s="393">
        <v>1</v>
      </c>
      <c r="L65" s="393">
        <v>1</v>
      </c>
      <c r="M65" s="394"/>
      <c r="N65" s="394"/>
      <c r="O65" s="395"/>
    </row>
    <row r="66" spans="1:16" ht="37.5" customHeight="1" x14ac:dyDescent="0.25">
      <c r="A66" s="255" t="s">
        <v>792</v>
      </c>
      <c r="B66" s="759"/>
      <c r="C66" s="759"/>
      <c r="D66" s="759"/>
      <c r="E66" s="759"/>
      <c r="F66" s="759"/>
      <c r="G66" s="759"/>
      <c r="H66" s="759"/>
      <c r="I66" s="759"/>
      <c r="J66" s="759"/>
      <c r="K66" s="759"/>
      <c r="L66" s="759"/>
      <c r="M66" s="759"/>
      <c r="N66" s="759"/>
      <c r="O66" s="760"/>
    </row>
    <row r="67" spans="1:16" ht="31.5" customHeight="1" x14ac:dyDescent="0.25">
      <c r="A67" s="76" t="s">
        <v>21</v>
      </c>
      <c r="B67" s="390" t="s">
        <v>379</v>
      </c>
      <c r="C67" s="400">
        <v>1</v>
      </c>
      <c r="D67" s="394" t="s">
        <v>380</v>
      </c>
      <c r="E67" s="393">
        <v>1</v>
      </c>
      <c r="F67" s="393">
        <v>1</v>
      </c>
      <c r="G67" s="393">
        <v>1</v>
      </c>
      <c r="H67" s="393">
        <v>1</v>
      </c>
      <c r="I67" s="393">
        <v>1</v>
      </c>
      <c r="J67" s="393">
        <v>1</v>
      </c>
      <c r="K67" s="393">
        <v>1</v>
      </c>
      <c r="L67" s="393">
        <v>1</v>
      </c>
      <c r="M67" s="393">
        <v>1</v>
      </c>
      <c r="N67" s="393">
        <v>1</v>
      </c>
      <c r="O67" s="395"/>
    </row>
    <row r="68" spans="1:16" ht="27" customHeight="1" x14ac:dyDescent="0.25">
      <c r="A68" s="749" t="s">
        <v>23</v>
      </c>
      <c r="B68" s="390" t="s">
        <v>386</v>
      </c>
      <c r="C68" s="400">
        <v>1</v>
      </c>
      <c r="D68" s="394" t="s">
        <v>1167</v>
      </c>
      <c r="E68" s="393">
        <v>1</v>
      </c>
      <c r="F68" s="393">
        <v>1</v>
      </c>
      <c r="G68" s="393">
        <v>0</v>
      </c>
      <c r="H68" s="393">
        <v>1</v>
      </c>
      <c r="I68" s="393">
        <v>1</v>
      </c>
      <c r="J68" s="393">
        <v>1</v>
      </c>
      <c r="K68" s="393">
        <v>1</v>
      </c>
      <c r="L68" s="393">
        <v>1</v>
      </c>
      <c r="M68" s="393">
        <v>1</v>
      </c>
      <c r="N68" s="394" t="s">
        <v>1168</v>
      </c>
      <c r="O68" s="395">
        <v>0</v>
      </c>
    </row>
    <row r="69" spans="1:16" s="103" customFormat="1" ht="36" customHeight="1" x14ac:dyDescent="0.25">
      <c r="A69" s="749"/>
      <c r="B69" s="390" t="s">
        <v>387</v>
      </c>
      <c r="C69" s="400">
        <v>1</v>
      </c>
      <c r="D69" s="394" t="s">
        <v>1169</v>
      </c>
      <c r="E69" s="394">
        <v>0</v>
      </c>
      <c r="F69" s="394">
        <v>0</v>
      </c>
      <c r="G69" s="394">
        <v>0</v>
      </c>
      <c r="H69" s="393">
        <v>1</v>
      </c>
      <c r="I69" s="393">
        <v>1</v>
      </c>
      <c r="J69" s="393">
        <v>1</v>
      </c>
      <c r="K69" s="394">
        <v>0</v>
      </c>
      <c r="L69" s="394">
        <v>0</v>
      </c>
      <c r="M69" s="394">
        <v>0</v>
      </c>
      <c r="N69" s="394" t="s">
        <v>1170</v>
      </c>
      <c r="O69" s="395">
        <v>0</v>
      </c>
    </row>
    <row r="70" spans="1:16" s="103" customFormat="1" ht="54" customHeight="1" x14ac:dyDescent="0.25">
      <c r="A70" s="749"/>
      <c r="B70" s="390" t="s">
        <v>388</v>
      </c>
      <c r="C70" s="400">
        <v>1</v>
      </c>
      <c r="D70" s="394" t="s">
        <v>1171</v>
      </c>
      <c r="E70" s="394">
        <v>0</v>
      </c>
      <c r="F70" s="394">
        <v>0</v>
      </c>
      <c r="G70" s="394">
        <v>0</v>
      </c>
      <c r="H70" s="393">
        <v>1</v>
      </c>
      <c r="I70" s="393">
        <v>1</v>
      </c>
      <c r="J70" s="393">
        <v>1</v>
      </c>
      <c r="K70" s="394">
        <v>0</v>
      </c>
      <c r="L70" s="394">
        <v>0</v>
      </c>
      <c r="M70" s="394">
        <v>0</v>
      </c>
      <c r="N70" s="394" t="s">
        <v>1170</v>
      </c>
      <c r="O70" s="395">
        <v>0</v>
      </c>
    </row>
    <row r="71" spans="1:16" s="103" customFormat="1" ht="60" customHeight="1" x14ac:dyDescent="0.25">
      <c r="A71" s="750"/>
      <c r="B71" s="390" t="s">
        <v>389</v>
      </c>
      <c r="C71" s="202">
        <v>0</v>
      </c>
      <c r="D71" s="394"/>
      <c r="E71" s="394">
        <v>0</v>
      </c>
      <c r="F71" s="394">
        <v>0</v>
      </c>
      <c r="G71" s="393">
        <v>0</v>
      </c>
      <c r="H71" s="394">
        <v>0</v>
      </c>
      <c r="I71" s="394">
        <v>0</v>
      </c>
      <c r="J71" s="394">
        <v>0</v>
      </c>
      <c r="K71" s="394">
        <v>0</v>
      </c>
      <c r="L71" s="394">
        <v>0</v>
      </c>
      <c r="M71" s="394">
        <v>0</v>
      </c>
      <c r="N71" s="394" t="s">
        <v>1172</v>
      </c>
      <c r="O71" s="395">
        <v>0</v>
      </c>
    </row>
    <row r="72" spans="1:16" s="103" customFormat="1" ht="28.5" customHeight="1" x14ac:dyDescent="0.25">
      <c r="A72" s="76" t="s">
        <v>390</v>
      </c>
      <c r="B72" s="390" t="s">
        <v>117</v>
      </c>
      <c r="C72" s="400">
        <v>1</v>
      </c>
      <c r="D72" s="394" t="s">
        <v>391</v>
      </c>
      <c r="E72" s="393">
        <v>1</v>
      </c>
      <c r="F72" s="393">
        <v>1</v>
      </c>
      <c r="G72" s="393">
        <v>1</v>
      </c>
      <c r="H72" s="393">
        <v>1</v>
      </c>
      <c r="I72" s="393">
        <v>1</v>
      </c>
      <c r="J72" s="393">
        <v>1</v>
      </c>
      <c r="K72" s="393">
        <v>1</v>
      </c>
      <c r="L72" s="393">
        <v>1</v>
      </c>
      <c r="M72" s="393">
        <v>1</v>
      </c>
      <c r="N72" s="393">
        <v>1</v>
      </c>
      <c r="O72" s="395">
        <v>0</v>
      </c>
    </row>
    <row r="73" spans="1:16" s="103" customFormat="1" ht="64.5" customHeight="1" x14ac:dyDescent="0.25">
      <c r="A73" s="758" t="s">
        <v>25</v>
      </c>
      <c r="B73" s="390" t="s">
        <v>353</v>
      </c>
      <c r="C73" s="400">
        <v>1</v>
      </c>
      <c r="D73" s="394" t="s">
        <v>392</v>
      </c>
      <c r="E73" s="393">
        <v>1</v>
      </c>
      <c r="F73" s="393">
        <v>1</v>
      </c>
      <c r="G73" s="393">
        <v>1</v>
      </c>
      <c r="H73" s="393">
        <v>1</v>
      </c>
      <c r="I73" s="393">
        <v>1</v>
      </c>
      <c r="J73" s="393">
        <v>1</v>
      </c>
      <c r="K73" s="393">
        <v>1</v>
      </c>
      <c r="L73" s="393">
        <v>1</v>
      </c>
      <c r="M73" s="393">
        <v>1</v>
      </c>
      <c r="N73" s="394">
        <v>0</v>
      </c>
      <c r="O73" s="395" t="s">
        <v>1158</v>
      </c>
    </row>
    <row r="74" spans="1:16" s="103" customFormat="1" ht="39" customHeight="1" x14ac:dyDescent="0.25">
      <c r="A74" s="758"/>
      <c r="B74" s="390" t="s">
        <v>117</v>
      </c>
      <c r="C74" s="400">
        <v>1</v>
      </c>
      <c r="D74" s="394" t="s">
        <v>393</v>
      </c>
      <c r="E74" s="393">
        <v>1</v>
      </c>
      <c r="F74" s="393">
        <v>1</v>
      </c>
      <c r="G74" s="393">
        <v>1</v>
      </c>
      <c r="H74" s="393">
        <v>1</v>
      </c>
      <c r="I74" s="393">
        <v>1</v>
      </c>
      <c r="J74" s="393">
        <v>1</v>
      </c>
      <c r="K74" s="393">
        <v>1</v>
      </c>
      <c r="L74" s="393">
        <v>1</v>
      </c>
      <c r="M74" s="393">
        <v>1</v>
      </c>
      <c r="N74" s="394">
        <v>0</v>
      </c>
      <c r="O74" s="395" t="s">
        <v>1158</v>
      </c>
    </row>
    <row r="75" spans="1:16" s="103" customFormat="1" ht="31.5" customHeight="1" x14ac:dyDescent="0.25">
      <c r="A75" s="76" t="s">
        <v>26</v>
      </c>
      <c r="B75" s="390" t="s">
        <v>1153</v>
      </c>
      <c r="C75" s="202">
        <v>1</v>
      </c>
      <c r="D75" s="394" t="s">
        <v>1154</v>
      </c>
      <c r="E75" s="394">
        <v>1</v>
      </c>
      <c r="F75" s="394">
        <v>1</v>
      </c>
      <c r="G75" s="394">
        <v>1</v>
      </c>
      <c r="H75" s="394">
        <v>1</v>
      </c>
      <c r="I75" s="394">
        <v>1</v>
      </c>
      <c r="J75" s="394">
        <v>1</v>
      </c>
      <c r="K75" s="394">
        <v>1</v>
      </c>
      <c r="L75" s="394">
        <v>1</v>
      </c>
      <c r="M75" s="394">
        <v>1</v>
      </c>
      <c r="N75" s="394">
        <v>1</v>
      </c>
      <c r="O75" s="395">
        <v>1</v>
      </c>
    </row>
    <row r="76" spans="1:16" s="103" customFormat="1" ht="33.75" customHeight="1" thickBot="1" x14ac:dyDescent="0.3">
      <c r="A76" s="216" t="s">
        <v>27</v>
      </c>
      <c r="B76" s="407" t="s">
        <v>394</v>
      </c>
      <c r="C76" s="444">
        <v>1</v>
      </c>
      <c r="D76" s="410" t="s">
        <v>1145</v>
      </c>
      <c r="E76" s="411">
        <v>1</v>
      </c>
      <c r="F76" s="411">
        <v>1</v>
      </c>
      <c r="G76" s="411">
        <v>1</v>
      </c>
      <c r="H76" s="411">
        <v>1</v>
      </c>
      <c r="I76" s="411">
        <v>1</v>
      </c>
      <c r="J76" s="411">
        <v>1</v>
      </c>
      <c r="K76" s="411">
        <v>1</v>
      </c>
      <c r="L76" s="411">
        <v>1</v>
      </c>
      <c r="M76" s="411">
        <v>1</v>
      </c>
      <c r="N76" s="411">
        <v>1</v>
      </c>
      <c r="O76" s="412">
        <v>1</v>
      </c>
      <c r="P76" s="115"/>
    </row>
    <row r="77" spans="1:16" ht="38.25" customHeight="1" x14ac:dyDescent="0.25">
      <c r="A77" s="4" t="s">
        <v>796</v>
      </c>
      <c r="B77" s="761"/>
      <c r="C77" s="761"/>
      <c r="D77" s="761"/>
      <c r="E77" s="761"/>
      <c r="F77" s="761"/>
      <c r="G77" s="761"/>
      <c r="H77" s="761"/>
      <c r="I77" s="761"/>
      <c r="J77" s="761"/>
      <c r="K77" s="761"/>
      <c r="L77" s="761"/>
      <c r="M77" s="761"/>
      <c r="N77" s="761"/>
      <c r="O77" s="762"/>
    </row>
    <row r="78" spans="1:16" ht="25.5" customHeight="1" x14ac:dyDescent="0.25">
      <c r="A78" s="763" t="s">
        <v>28</v>
      </c>
      <c r="B78" s="390" t="s">
        <v>1139</v>
      </c>
      <c r="C78" s="391">
        <v>1</v>
      </c>
      <c r="D78" s="392">
        <v>41627</v>
      </c>
      <c r="E78" s="393">
        <v>1</v>
      </c>
      <c r="F78" s="393">
        <v>1</v>
      </c>
      <c r="G78" s="393">
        <v>1</v>
      </c>
      <c r="H78" s="393">
        <v>1</v>
      </c>
      <c r="I78" s="393">
        <v>1</v>
      </c>
      <c r="J78" s="393">
        <v>1</v>
      </c>
      <c r="K78" s="393">
        <v>1</v>
      </c>
      <c r="L78" s="394"/>
      <c r="M78" s="393">
        <v>1</v>
      </c>
      <c r="N78" s="394"/>
      <c r="O78" s="395">
        <v>0</v>
      </c>
    </row>
    <row r="79" spans="1:16" ht="31.5" customHeight="1" x14ac:dyDescent="0.25">
      <c r="A79" s="763"/>
      <c r="B79" s="390" t="s">
        <v>353</v>
      </c>
      <c r="C79" s="391">
        <v>1</v>
      </c>
      <c r="D79" s="392">
        <v>41627</v>
      </c>
      <c r="E79" s="393">
        <v>1</v>
      </c>
      <c r="F79" s="393">
        <v>1</v>
      </c>
      <c r="G79" s="393">
        <v>1</v>
      </c>
      <c r="H79" s="393">
        <v>1</v>
      </c>
      <c r="I79" s="393">
        <v>1</v>
      </c>
      <c r="J79" s="393">
        <v>1</v>
      </c>
      <c r="K79" s="393">
        <v>1</v>
      </c>
      <c r="L79" s="394"/>
      <c r="M79" s="393">
        <v>1</v>
      </c>
      <c r="N79" s="394"/>
      <c r="O79" s="395">
        <v>0</v>
      </c>
    </row>
    <row r="80" spans="1:16" ht="30" customHeight="1" x14ac:dyDescent="0.25">
      <c r="A80" s="396" t="s">
        <v>29</v>
      </c>
      <c r="B80" s="390" t="s">
        <v>1133</v>
      </c>
      <c r="C80" s="391">
        <v>0</v>
      </c>
      <c r="D80" s="394" t="s">
        <v>1134</v>
      </c>
      <c r="E80" s="393">
        <v>1</v>
      </c>
      <c r="F80" s="394"/>
      <c r="G80" s="393">
        <v>1</v>
      </c>
      <c r="H80" s="393">
        <v>1</v>
      </c>
      <c r="I80" s="393">
        <v>1</v>
      </c>
      <c r="J80" s="393">
        <v>1</v>
      </c>
      <c r="K80" s="393">
        <v>1</v>
      </c>
      <c r="L80" s="394"/>
      <c r="M80" s="394"/>
      <c r="N80" s="394"/>
      <c r="O80" s="395"/>
    </row>
    <row r="81" spans="1:15" s="103" customFormat="1" ht="61.15" customHeight="1" x14ac:dyDescent="0.25">
      <c r="A81" s="396" t="s">
        <v>30</v>
      </c>
      <c r="B81" s="390" t="s">
        <v>120</v>
      </c>
      <c r="C81" s="391">
        <v>1</v>
      </c>
      <c r="D81" s="397" t="s">
        <v>395</v>
      </c>
      <c r="E81" s="393">
        <v>1</v>
      </c>
      <c r="F81" s="393">
        <v>1</v>
      </c>
      <c r="G81" s="393">
        <v>1</v>
      </c>
      <c r="H81" s="393">
        <v>1</v>
      </c>
      <c r="I81" s="393">
        <v>1</v>
      </c>
      <c r="J81" s="393">
        <v>1</v>
      </c>
      <c r="K81" s="393">
        <v>1</v>
      </c>
      <c r="L81" s="393">
        <v>1</v>
      </c>
      <c r="M81" s="393">
        <v>1</v>
      </c>
      <c r="N81" s="393">
        <v>1</v>
      </c>
      <c r="O81" s="398">
        <v>1</v>
      </c>
    </row>
    <row r="82" spans="1:15" ht="35.25" customHeight="1" x14ac:dyDescent="0.25">
      <c r="A82" s="764" t="s">
        <v>84</v>
      </c>
      <c r="B82" s="390" t="s">
        <v>396</v>
      </c>
      <c r="C82" s="204">
        <v>0</v>
      </c>
      <c r="D82" s="392"/>
      <c r="E82" s="393">
        <v>1</v>
      </c>
      <c r="F82" s="393">
        <v>1</v>
      </c>
      <c r="G82" s="393">
        <v>1</v>
      </c>
      <c r="H82" s="393">
        <v>1</v>
      </c>
      <c r="I82" s="393">
        <v>1</v>
      </c>
      <c r="J82" s="393">
        <v>1</v>
      </c>
      <c r="K82" s="393">
        <v>1</v>
      </c>
      <c r="L82" s="393">
        <v>1</v>
      </c>
      <c r="M82" s="393">
        <v>1</v>
      </c>
      <c r="N82" s="394">
        <v>0</v>
      </c>
      <c r="O82" s="395">
        <v>0</v>
      </c>
    </row>
    <row r="83" spans="1:15" ht="23.25" customHeight="1" x14ac:dyDescent="0.25">
      <c r="A83" s="765"/>
      <c r="B83" s="390" t="s">
        <v>397</v>
      </c>
      <c r="C83" s="391">
        <v>1</v>
      </c>
      <c r="D83" s="397" t="s">
        <v>398</v>
      </c>
      <c r="E83" s="394">
        <v>0</v>
      </c>
      <c r="F83" s="394">
        <v>0</v>
      </c>
      <c r="G83" s="394">
        <v>0</v>
      </c>
      <c r="H83" s="394">
        <v>0</v>
      </c>
      <c r="I83" s="394">
        <v>0</v>
      </c>
      <c r="J83" s="394">
        <v>0</v>
      </c>
      <c r="K83" s="394">
        <v>0</v>
      </c>
      <c r="L83" s="394">
        <v>0</v>
      </c>
      <c r="M83" s="394">
        <v>0</v>
      </c>
      <c r="N83" s="394">
        <v>0</v>
      </c>
      <c r="O83" s="398">
        <v>1</v>
      </c>
    </row>
    <row r="84" spans="1:15" ht="25.5" customHeight="1" x14ac:dyDescent="0.25">
      <c r="A84" s="765"/>
      <c r="B84" s="390" t="s">
        <v>399</v>
      </c>
      <c r="C84" s="391">
        <v>1</v>
      </c>
      <c r="D84" s="397" t="s">
        <v>400</v>
      </c>
      <c r="E84" s="394">
        <v>0</v>
      </c>
      <c r="F84" s="393">
        <v>1</v>
      </c>
      <c r="G84" s="394">
        <v>0</v>
      </c>
      <c r="H84" s="394">
        <v>0</v>
      </c>
      <c r="I84" s="394">
        <v>0</v>
      </c>
      <c r="J84" s="394">
        <v>0</v>
      </c>
      <c r="K84" s="394">
        <v>0</v>
      </c>
      <c r="L84" s="394">
        <v>0</v>
      </c>
      <c r="M84" s="393">
        <v>1</v>
      </c>
      <c r="N84" s="394">
        <v>0</v>
      </c>
      <c r="O84" s="395">
        <v>0</v>
      </c>
    </row>
    <row r="85" spans="1:15" ht="38.25" customHeight="1" x14ac:dyDescent="0.25">
      <c r="A85" s="765"/>
      <c r="B85" s="390" t="s">
        <v>401</v>
      </c>
      <c r="C85" s="391">
        <v>1</v>
      </c>
      <c r="D85" s="397" t="s">
        <v>402</v>
      </c>
      <c r="E85" s="394">
        <v>0</v>
      </c>
      <c r="F85" s="394">
        <v>0</v>
      </c>
      <c r="G85" s="394">
        <v>0</v>
      </c>
      <c r="H85" s="394">
        <v>0</v>
      </c>
      <c r="I85" s="394">
        <v>0</v>
      </c>
      <c r="J85" s="394">
        <v>0</v>
      </c>
      <c r="K85" s="394">
        <v>0</v>
      </c>
      <c r="L85" s="394">
        <v>0</v>
      </c>
      <c r="M85" s="393">
        <v>1</v>
      </c>
      <c r="N85" s="394">
        <v>0</v>
      </c>
      <c r="O85" s="395">
        <v>0</v>
      </c>
    </row>
    <row r="86" spans="1:15" ht="25.5" customHeight="1" x14ac:dyDescent="0.25">
      <c r="A86" s="765"/>
      <c r="B86" s="390" t="s">
        <v>403</v>
      </c>
      <c r="C86" s="204">
        <v>0</v>
      </c>
      <c r="D86" s="397"/>
      <c r="E86" s="394">
        <v>0</v>
      </c>
      <c r="F86" s="394">
        <v>0</v>
      </c>
      <c r="G86" s="394">
        <v>0</v>
      </c>
      <c r="H86" s="393">
        <v>1</v>
      </c>
      <c r="I86" s="393">
        <v>1</v>
      </c>
      <c r="J86" s="393">
        <v>1</v>
      </c>
      <c r="K86" s="394">
        <v>0</v>
      </c>
      <c r="L86" s="394">
        <v>0</v>
      </c>
      <c r="M86" s="394">
        <v>0</v>
      </c>
      <c r="N86" s="394">
        <v>0</v>
      </c>
      <c r="O86" s="395">
        <v>0</v>
      </c>
    </row>
    <row r="87" spans="1:15" ht="33.75" customHeight="1" x14ac:dyDescent="0.25">
      <c r="A87" s="766"/>
      <c r="B87" s="390" t="s">
        <v>404</v>
      </c>
      <c r="C87" s="391">
        <v>1</v>
      </c>
      <c r="D87" s="397" t="s">
        <v>693</v>
      </c>
      <c r="E87" s="394">
        <v>0</v>
      </c>
      <c r="F87" s="393">
        <v>1</v>
      </c>
      <c r="G87" s="394">
        <v>0</v>
      </c>
      <c r="H87" s="394">
        <v>0</v>
      </c>
      <c r="I87" s="394">
        <v>0</v>
      </c>
      <c r="J87" s="394">
        <v>0</v>
      </c>
      <c r="K87" s="394">
        <v>0</v>
      </c>
      <c r="L87" s="394">
        <v>0</v>
      </c>
      <c r="M87" s="394">
        <v>0</v>
      </c>
      <c r="N87" s="394">
        <v>0</v>
      </c>
      <c r="O87" s="395">
        <v>0</v>
      </c>
    </row>
    <row r="88" spans="1:15" ht="24" customHeight="1" x14ac:dyDescent="0.25">
      <c r="A88" s="764" t="s">
        <v>33</v>
      </c>
      <c r="B88" s="390" t="s">
        <v>406</v>
      </c>
      <c r="C88" s="391">
        <v>1</v>
      </c>
      <c r="D88" s="399">
        <v>40808</v>
      </c>
      <c r="E88" s="393">
        <v>1</v>
      </c>
      <c r="F88" s="394">
        <v>0</v>
      </c>
      <c r="G88" s="393">
        <v>1</v>
      </c>
      <c r="H88" s="393">
        <v>1</v>
      </c>
      <c r="I88" s="393">
        <v>1</v>
      </c>
      <c r="J88" s="393">
        <v>1</v>
      </c>
      <c r="K88" s="393">
        <v>1</v>
      </c>
      <c r="L88" s="393">
        <v>1</v>
      </c>
      <c r="M88" s="394">
        <v>0</v>
      </c>
      <c r="N88" s="394">
        <v>0</v>
      </c>
      <c r="O88" s="395">
        <v>0</v>
      </c>
    </row>
    <row r="89" spans="1:15" ht="37.5" customHeight="1" x14ac:dyDescent="0.25">
      <c r="A89" s="765"/>
      <c r="B89" s="390" t="s">
        <v>407</v>
      </c>
      <c r="C89" s="400">
        <v>1</v>
      </c>
      <c r="D89" s="399">
        <v>41605</v>
      </c>
      <c r="E89" s="394">
        <v>0</v>
      </c>
      <c r="F89" s="394">
        <v>0</v>
      </c>
      <c r="G89" s="394">
        <v>0</v>
      </c>
      <c r="H89" s="394">
        <v>0</v>
      </c>
      <c r="I89" s="394">
        <v>0</v>
      </c>
      <c r="J89" s="394">
        <v>0</v>
      </c>
      <c r="K89" s="394">
        <v>0</v>
      </c>
      <c r="L89" s="394">
        <v>0</v>
      </c>
      <c r="M89" s="393">
        <v>1</v>
      </c>
      <c r="N89" s="394">
        <v>0</v>
      </c>
      <c r="O89" s="395">
        <v>0</v>
      </c>
    </row>
    <row r="90" spans="1:15" ht="30" x14ac:dyDescent="0.25">
      <c r="A90" s="765"/>
      <c r="B90" s="390" t="s">
        <v>408</v>
      </c>
      <c r="C90" s="400">
        <v>1</v>
      </c>
      <c r="D90" s="399">
        <v>40116</v>
      </c>
      <c r="E90" s="394">
        <v>0</v>
      </c>
      <c r="F90" s="393">
        <v>1</v>
      </c>
      <c r="G90" s="394">
        <v>0</v>
      </c>
      <c r="H90" s="394">
        <v>0</v>
      </c>
      <c r="I90" s="394">
        <v>0</v>
      </c>
      <c r="J90" s="394">
        <v>0</v>
      </c>
      <c r="K90" s="394">
        <v>0</v>
      </c>
      <c r="L90" s="394">
        <v>0</v>
      </c>
      <c r="M90" s="393">
        <v>1</v>
      </c>
      <c r="N90" s="394">
        <v>0</v>
      </c>
      <c r="O90" s="395">
        <v>0</v>
      </c>
    </row>
    <row r="91" spans="1:15" ht="45" x14ac:dyDescent="0.25">
      <c r="A91" s="766"/>
      <c r="B91" s="390" t="s">
        <v>409</v>
      </c>
      <c r="C91" s="400">
        <v>1</v>
      </c>
      <c r="D91" s="399">
        <v>41961</v>
      </c>
      <c r="E91" s="394">
        <v>0</v>
      </c>
      <c r="F91" s="394">
        <v>0</v>
      </c>
      <c r="G91" s="394">
        <v>0</v>
      </c>
      <c r="H91" s="393">
        <v>1</v>
      </c>
      <c r="I91" s="393">
        <v>1</v>
      </c>
      <c r="J91" s="393">
        <v>1</v>
      </c>
      <c r="K91" s="394">
        <v>0</v>
      </c>
      <c r="L91" s="394">
        <v>0</v>
      </c>
      <c r="M91" s="393"/>
      <c r="N91" s="394">
        <v>0</v>
      </c>
      <c r="O91" s="395">
        <v>0</v>
      </c>
    </row>
    <row r="92" spans="1:15" x14ac:dyDescent="0.25">
      <c r="A92" s="401" t="s">
        <v>35</v>
      </c>
      <c r="B92" s="402" t="s">
        <v>410</v>
      </c>
      <c r="C92" s="403">
        <v>1</v>
      </c>
      <c r="D92" s="146" t="s">
        <v>723</v>
      </c>
      <c r="E92" s="404">
        <v>1</v>
      </c>
      <c r="F92" s="146">
        <v>0</v>
      </c>
      <c r="G92" s="404">
        <v>1</v>
      </c>
      <c r="H92" s="404">
        <v>1</v>
      </c>
      <c r="I92" s="404">
        <v>1</v>
      </c>
      <c r="J92" s="404">
        <v>1</v>
      </c>
      <c r="K92" s="404">
        <v>1</v>
      </c>
      <c r="L92" s="146">
        <v>0</v>
      </c>
      <c r="M92" s="146">
        <v>0</v>
      </c>
      <c r="N92" s="146">
        <v>0</v>
      </c>
      <c r="O92" s="405">
        <v>0</v>
      </c>
    </row>
    <row r="93" spans="1:15" ht="28.5" customHeight="1" thickBot="1" x14ac:dyDescent="0.3">
      <c r="A93" s="396" t="s">
        <v>37</v>
      </c>
      <c r="B93" s="390" t="s">
        <v>382</v>
      </c>
      <c r="C93" s="391">
        <v>1</v>
      </c>
      <c r="D93" s="394" t="s">
        <v>411</v>
      </c>
      <c r="E93" s="393">
        <v>1</v>
      </c>
      <c r="F93" s="394">
        <v>0</v>
      </c>
      <c r="G93" s="394">
        <v>0</v>
      </c>
      <c r="H93" s="393">
        <v>1</v>
      </c>
      <c r="I93" s="393">
        <v>1</v>
      </c>
      <c r="J93" s="393">
        <v>1</v>
      </c>
      <c r="K93" s="393">
        <v>1</v>
      </c>
      <c r="L93" s="393">
        <v>1</v>
      </c>
      <c r="M93" s="394">
        <v>0</v>
      </c>
      <c r="N93" s="394">
        <v>0</v>
      </c>
      <c r="O93" s="395">
        <v>0</v>
      </c>
    </row>
    <row r="94" spans="1:15" ht="31.5" x14ac:dyDescent="0.25">
      <c r="A94" s="255" t="s">
        <v>797</v>
      </c>
      <c r="B94" s="773"/>
      <c r="C94" s="773"/>
      <c r="D94" s="773"/>
      <c r="E94" s="773"/>
      <c r="F94" s="773"/>
      <c r="G94" s="773"/>
      <c r="H94" s="773"/>
      <c r="I94" s="773"/>
      <c r="J94" s="773"/>
      <c r="K94" s="773"/>
      <c r="L94" s="773"/>
      <c r="M94" s="773"/>
      <c r="N94" s="773"/>
      <c r="O94" s="774"/>
    </row>
    <row r="95" spans="1:15" ht="44.25" customHeight="1" x14ac:dyDescent="0.25">
      <c r="A95" s="76" t="s">
        <v>40</v>
      </c>
      <c r="B95" s="390" t="s">
        <v>372</v>
      </c>
      <c r="C95" s="400">
        <v>1</v>
      </c>
      <c r="D95" s="394" t="s">
        <v>1131</v>
      </c>
      <c r="E95" s="393">
        <v>1</v>
      </c>
      <c r="F95" s="393">
        <v>1</v>
      </c>
      <c r="G95" s="393">
        <v>1</v>
      </c>
      <c r="H95" s="393">
        <v>1</v>
      </c>
      <c r="I95" s="393">
        <v>1</v>
      </c>
      <c r="J95" s="393">
        <v>1</v>
      </c>
      <c r="K95" s="393">
        <v>1</v>
      </c>
      <c r="L95" s="393">
        <v>1</v>
      </c>
      <c r="M95" s="393">
        <v>1</v>
      </c>
      <c r="N95" s="393">
        <v>1</v>
      </c>
      <c r="O95" s="398">
        <v>1</v>
      </c>
    </row>
    <row r="96" spans="1:15" s="98" customFormat="1" ht="39.6" customHeight="1" x14ac:dyDescent="0.25">
      <c r="A96" s="751" t="s">
        <v>41</v>
      </c>
      <c r="B96" s="390" t="s">
        <v>1126</v>
      </c>
      <c r="C96" s="400">
        <v>0</v>
      </c>
      <c r="D96" s="394" t="s">
        <v>1127</v>
      </c>
      <c r="E96" s="393">
        <v>1</v>
      </c>
      <c r="F96" s="393">
        <v>0</v>
      </c>
      <c r="G96" s="393">
        <v>0</v>
      </c>
      <c r="H96" s="393">
        <v>1</v>
      </c>
      <c r="I96" s="393">
        <v>1</v>
      </c>
      <c r="J96" s="393">
        <v>1</v>
      </c>
      <c r="K96" s="393">
        <v>1</v>
      </c>
      <c r="L96" s="393">
        <v>1</v>
      </c>
      <c r="M96" s="393">
        <v>0</v>
      </c>
      <c r="N96" s="393">
        <v>0</v>
      </c>
      <c r="O96" s="398">
        <v>0</v>
      </c>
    </row>
    <row r="97" spans="1:15" s="98" customFormat="1" ht="58.15" customHeight="1" x14ac:dyDescent="0.25">
      <c r="A97" s="752"/>
      <c r="B97" s="390" t="s">
        <v>1128</v>
      </c>
      <c r="C97" s="400">
        <v>0</v>
      </c>
      <c r="D97" s="394" t="s">
        <v>1129</v>
      </c>
      <c r="E97" s="393">
        <v>0</v>
      </c>
      <c r="F97" s="393">
        <v>0</v>
      </c>
      <c r="G97" s="393">
        <v>0</v>
      </c>
      <c r="H97" s="393">
        <v>1</v>
      </c>
      <c r="I97" s="393">
        <v>1</v>
      </c>
      <c r="J97" s="393">
        <v>1</v>
      </c>
      <c r="K97" s="393">
        <v>0</v>
      </c>
      <c r="L97" s="393">
        <v>0</v>
      </c>
      <c r="M97" s="393">
        <v>1</v>
      </c>
      <c r="N97" s="393">
        <v>0</v>
      </c>
      <c r="O97" s="398">
        <v>0</v>
      </c>
    </row>
    <row r="98" spans="1:15" s="98" customFormat="1" ht="76.5" x14ac:dyDescent="0.25">
      <c r="A98" s="775"/>
      <c r="B98" s="390" t="s">
        <v>414</v>
      </c>
      <c r="C98" s="400">
        <v>1</v>
      </c>
      <c r="D98" s="394" t="s">
        <v>1130</v>
      </c>
      <c r="E98" s="393">
        <v>1</v>
      </c>
      <c r="F98" s="393">
        <v>1</v>
      </c>
      <c r="G98" s="393">
        <v>1</v>
      </c>
      <c r="H98" s="393">
        <v>1</v>
      </c>
      <c r="I98" s="393">
        <v>1</v>
      </c>
      <c r="J98" s="393">
        <v>1</v>
      </c>
      <c r="K98" s="393">
        <v>1</v>
      </c>
      <c r="L98" s="393">
        <v>1</v>
      </c>
      <c r="M98" s="393">
        <v>1</v>
      </c>
      <c r="N98" s="393">
        <v>1</v>
      </c>
      <c r="O98" s="398">
        <v>1</v>
      </c>
    </row>
    <row r="99" spans="1:15" s="98" customFormat="1" ht="33.75" customHeight="1" x14ac:dyDescent="0.25">
      <c r="A99" s="77" t="s">
        <v>39</v>
      </c>
      <c r="B99" s="390" t="s">
        <v>372</v>
      </c>
      <c r="C99" s="400">
        <v>1</v>
      </c>
      <c r="D99" s="394" t="s">
        <v>1124</v>
      </c>
      <c r="E99" s="393">
        <v>1</v>
      </c>
      <c r="F99" s="393">
        <v>1</v>
      </c>
      <c r="G99" s="393">
        <v>1</v>
      </c>
      <c r="H99" s="393">
        <v>1</v>
      </c>
      <c r="I99" s="393">
        <v>1</v>
      </c>
      <c r="J99" s="393">
        <v>1</v>
      </c>
      <c r="K99" s="393">
        <v>1</v>
      </c>
      <c r="L99" s="393">
        <v>1</v>
      </c>
      <c r="M99" s="393">
        <v>1</v>
      </c>
      <c r="N99" s="393">
        <v>1</v>
      </c>
      <c r="O99" s="398">
        <v>1</v>
      </c>
    </row>
    <row r="100" spans="1:15" s="98" customFormat="1" ht="35.25" customHeight="1" x14ac:dyDescent="0.25">
      <c r="A100" s="76" t="s">
        <v>42</v>
      </c>
      <c r="B100" s="390" t="s">
        <v>353</v>
      </c>
      <c r="C100" s="400">
        <v>1</v>
      </c>
      <c r="D100" s="394" t="s">
        <v>1240</v>
      </c>
      <c r="E100" s="393">
        <v>1</v>
      </c>
      <c r="F100" s="393">
        <v>1</v>
      </c>
      <c r="G100" s="393">
        <v>1</v>
      </c>
      <c r="H100" s="393">
        <v>1</v>
      </c>
      <c r="I100" s="393">
        <v>1</v>
      </c>
      <c r="J100" s="393">
        <v>1</v>
      </c>
      <c r="K100" s="393">
        <v>1</v>
      </c>
      <c r="L100" s="393">
        <v>1</v>
      </c>
      <c r="M100" s="393">
        <v>1</v>
      </c>
      <c r="N100" s="393">
        <v>1</v>
      </c>
      <c r="O100" s="398">
        <v>1</v>
      </c>
    </row>
    <row r="101" spans="1:15" ht="36.75" customHeight="1" thickBot="1" x14ac:dyDescent="0.3">
      <c r="A101" s="216" t="s">
        <v>43</v>
      </c>
      <c r="B101" s="390" t="s">
        <v>414</v>
      </c>
      <c r="C101" s="400">
        <v>1</v>
      </c>
      <c r="D101" s="394" t="s">
        <v>711</v>
      </c>
      <c r="E101" s="393">
        <v>1</v>
      </c>
      <c r="F101" s="393">
        <v>1</v>
      </c>
      <c r="G101" s="393">
        <v>1</v>
      </c>
      <c r="H101" s="393">
        <v>1</v>
      </c>
      <c r="I101" s="393">
        <v>1</v>
      </c>
      <c r="J101" s="393">
        <v>1</v>
      </c>
      <c r="K101" s="393">
        <v>1</v>
      </c>
      <c r="L101" s="393">
        <v>1</v>
      </c>
      <c r="M101" s="393">
        <v>1</v>
      </c>
      <c r="N101" s="393">
        <v>1</v>
      </c>
      <c r="O101" s="398">
        <v>1</v>
      </c>
    </row>
    <row r="102" spans="1:15" ht="61.9" customHeight="1" x14ac:dyDescent="0.25">
      <c r="A102" s="255" t="s">
        <v>798</v>
      </c>
      <c r="B102" s="773"/>
      <c r="C102" s="773"/>
      <c r="D102" s="773"/>
      <c r="E102" s="773"/>
      <c r="F102" s="773"/>
      <c r="G102" s="773"/>
      <c r="H102" s="773"/>
      <c r="I102" s="773"/>
      <c r="J102" s="773"/>
      <c r="K102" s="773"/>
      <c r="L102" s="773"/>
      <c r="M102" s="773"/>
      <c r="N102" s="773"/>
      <c r="O102" s="774"/>
    </row>
    <row r="103" spans="1:15" s="98" customFormat="1" ht="33" customHeight="1" x14ac:dyDescent="0.25">
      <c r="A103" s="396" t="s">
        <v>44</v>
      </c>
      <c r="B103" s="390" t="s">
        <v>1106</v>
      </c>
      <c r="C103" s="391">
        <v>1</v>
      </c>
      <c r="D103" s="394" t="s">
        <v>1107</v>
      </c>
      <c r="E103" s="393">
        <v>1</v>
      </c>
      <c r="F103" s="393">
        <v>1</v>
      </c>
      <c r="G103" s="393">
        <v>1</v>
      </c>
      <c r="H103" s="393"/>
      <c r="I103" s="393">
        <v>1</v>
      </c>
      <c r="J103" s="393">
        <v>1</v>
      </c>
      <c r="K103" s="393">
        <v>1</v>
      </c>
      <c r="L103" s="393">
        <v>1</v>
      </c>
      <c r="M103" s="393">
        <v>1</v>
      </c>
      <c r="N103" s="394">
        <v>1</v>
      </c>
      <c r="O103" s="395">
        <v>1</v>
      </c>
    </row>
    <row r="104" spans="1:15" s="98" customFormat="1" ht="33" customHeight="1" x14ac:dyDescent="0.25">
      <c r="A104" s="764" t="s">
        <v>45</v>
      </c>
      <c r="B104" s="390" t="s">
        <v>124</v>
      </c>
      <c r="C104" s="391">
        <v>1</v>
      </c>
      <c r="D104" s="394" t="s">
        <v>714</v>
      </c>
      <c r="E104" s="393">
        <v>1</v>
      </c>
      <c r="F104" s="393">
        <v>1</v>
      </c>
      <c r="G104" s="393">
        <v>1</v>
      </c>
      <c r="H104" s="394">
        <v>0</v>
      </c>
      <c r="I104" s="394">
        <v>0</v>
      </c>
      <c r="J104" s="394">
        <v>0</v>
      </c>
      <c r="K104" s="394">
        <v>0</v>
      </c>
      <c r="L104" s="394">
        <v>0</v>
      </c>
      <c r="M104" s="394">
        <v>0</v>
      </c>
      <c r="N104" s="394">
        <v>0</v>
      </c>
      <c r="O104" s="395">
        <v>0</v>
      </c>
    </row>
    <row r="105" spans="1:15" s="98" customFormat="1" ht="33" customHeight="1" x14ac:dyDescent="0.25">
      <c r="A105" s="765"/>
      <c r="B105" s="390" t="s">
        <v>415</v>
      </c>
      <c r="C105" s="204">
        <v>0</v>
      </c>
      <c r="D105" s="397" t="s">
        <v>81</v>
      </c>
      <c r="E105" s="394">
        <v>0</v>
      </c>
      <c r="F105" s="394">
        <v>0</v>
      </c>
      <c r="G105" s="394">
        <v>0</v>
      </c>
      <c r="H105" s="393">
        <v>1</v>
      </c>
      <c r="I105" s="393">
        <v>1</v>
      </c>
      <c r="J105" s="393">
        <v>1</v>
      </c>
      <c r="K105" s="394">
        <v>0</v>
      </c>
      <c r="L105" s="394">
        <v>0</v>
      </c>
      <c r="M105" s="394">
        <v>0</v>
      </c>
      <c r="N105" s="394">
        <v>0</v>
      </c>
      <c r="O105" s="395">
        <v>0</v>
      </c>
    </row>
    <row r="106" spans="1:15" s="98" customFormat="1" ht="30" x14ac:dyDescent="0.25">
      <c r="A106" s="766"/>
      <c r="B106" s="390" t="s">
        <v>416</v>
      </c>
      <c r="C106" s="204">
        <v>0</v>
      </c>
      <c r="D106" s="397" t="s">
        <v>85</v>
      </c>
      <c r="E106" s="394">
        <v>0</v>
      </c>
      <c r="F106" s="394">
        <v>0</v>
      </c>
      <c r="G106" s="394">
        <v>0</v>
      </c>
      <c r="H106" s="394">
        <v>0</v>
      </c>
      <c r="I106" s="394">
        <v>0</v>
      </c>
      <c r="J106" s="394">
        <v>0</v>
      </c>
      <c r="K106" s="393">
        <v>1</v>
      </c>
      <c r="L106" s="393">
        <v>1</v>
      </c>
      <c r="M106" s="393">
        <v>1</v>
      </c>
      <c r="N106" s="393">
        <v>1</v>
      </c>
      <c r="O106" s="395">
        <v>0</v>
      </c>
    </row>
    <row r="107" spans="1:15" s="98" customFormat="1" ht="33.6" customHeight="1" x14ac:dyDescent="0.25">
      <c r="A107" s="763" t="s">
        <v>46</v>
      </c>
      <c r="B107" s="390" t="s">
        <v>415</v>
      </c>
      <c r="C107" s="391">
        <v>1</v>
      </c>
      <c r="D107" s="394" t="s">
        <v>417</v>
      </c>
      <c r="E107" s="393">
        <v>1</v>
      </c>
      <c r="F107" s="393">
        <v>1</v>
      </c>
      <c r="G107" s="393">
        <v>1</v>
      </c>
      <c r="H107" s="393">
        <v>1</v>
      </c>
      <c r="I107" s="393">
        <v>1</v>
      </c>
      <c r="J107" s="393">
        <v>1</v>
      </c>
      <c r="K107" s="393">
        <v>1</v>
      </c>
      <c r="L107" s="393">
        <v>1</v>
      </c>
      <c r="M107" s="393">
        <v>1</v>
      </c>
      <c r="N107" s="393">
        <v>1</v>
      </c>
      <c r="O107" s="395">
        <v>0</v>
      </c>
    </row>
    <row r="108" spans="1:15" s="98" customFormat="1" ht="30" customHeight="1" x14ac:dyDescent="0.25">
      <c r="A108" s="763"/>
      <c r="B108" s="390" t="s">
        <v>418</v>
      </c>
      <c r="C108" s="204">
        <v>0</v>
      </c>
      <c r="D108" s="397" t="s">
        <v>81</v>
      </c>
      <c r="E108" s="393">
        <v>1</v>
      </c>
      <c r="F108" s="393">
        <v>1</v>
      </c>
      <c r="G108" s="393">
        <v>1</v>
      </c>
      <c r="H108" s="394">
        <v>0</v>
      </c>
      <c r="I108" s="394">
        <v>0</v>
      </c>
      <c r="J108" s="394">
        <v>0</v>
      </c>
      <c r="K108" s="393">
        <v>1</v>
      </c>
      <c r="L108" s="393">
        <v>1</v>
      </c>
      <c r="M108" s="394">
        <v>0</v>
      </c>
      <c r="N108" s="394">
        <v>0</v>
      </c>
      <c r="O108" s="395">
        <v>0</v>
      </c>
    </row>
    <row r="109" spans="1:15" s="98" customFormat="1" ht="25.5" x14ac:dyDescent="0.25">
      <c r="A109" s="764" t="s">
        <v>47</v>
      </c>
      <c r="B109" s="390" t="s">
        <v>418</v>
      </c>
      <c r="C109" s="391">
        <v>1</v>
      </c>
      <c r="D109" s="394" t="s">
        <v>419</v>
      </c>
      <c r="E109" s="393">
        <v>1</v>
      </c>
      <c r="F109" s="393">
        <v>1</v>
      </c>
      <c r="G109" s="393">
        <v>1</v>
      </c>
      <c r="H109" s="394">
        <v>0</v>
      </c>
      <c r="I109" s="394">
        <v>0</v>
      </c>
      <c r="J109" s="394">
        <v>0</v>
      </c>
      <c r="K109" s="393">
        <v>1</v>
      </c>
      <c r="L109" s="393">
        <v>1</v>
      </c>
      <c r="M109" s="394">
        <v>0</v>
      </c>
      <c r="N109" s="394">
        <v>0</v>
      </c>
      <c r="O109" s="395">
        <v>0</v>
      </c>
    </row>
    <row r="110" spans="1:15" s="98" customFormat="1" ht="32.25" customHeight="1" x14ac:dyDescent="0.25">
      <c r="A110" s="766"/>
      <c r="B110" s="390" t="s">
        <v>415</v>
      </c>
      <c r="C110" s="391">
        <v>1</v>
      </c>
      <c r="D110" s="394" t="s">
        <v>420</v>
      </c>
      <c r="E110" s="393">
        <v>1</v>
      </c>
      <c r="F110" s="393">
        <v>1</v>
      </c>
      <c r="G110" s="394">
        <v>0</v>
      </c>
      <c r="H110" s="393">
        <v>1</v>
      </c>
      <c r="I110" s="393">
        <v>1</v>
      </c>
      <c r="J110" s="393">
        <v>1</v>
      </c>
      <c r="K110" s="394">
        <v>0</v>
      </c>
      <c r="L110" s="394">
        <v>0</v>
      </c>
      <c r="M110" s="394">
        <v>0</v>
      </c>
      <c r="N110" s="394">
        <v>0</v>
      </c>
      <c r="O110" s="395">
        <v>0</v>
      </c>
    </row>
    <row r="111" spans="1:15" s="98" customFormat="1" ht="19.5" customHeight="1" x14ac:dyDescent="0.25">
      <c r="A111" s="406" t="s">
        <v>48</v>
      </c>
      <c r="B111" s="390" t="s">
        <v>421</v>
      </c>
      <c r="C111" s="391">
        <v>1</v>
      </c>
      <c r="D111" s="394" t="s">
        <v>422</v>
      </c>
      <c r="E111" s="393">
        <v>1</v>
      </c>
      <c r="F111" s="393">
        <v>1</v>
      </c>
      <c r="G111" s="394">
        <v>0</v>
      </c>
      <c r="H111" s="393">
        <v>1</v>
      </c>
      <c r="I111" s="393">
        <v>1</v>
      </c>
      <c r="J111" s="393">
        <v>1</v>
      </c>
      <c r="K111" s="393">
        <v>1</v>
      </c>
      <c r="L111" s="393">
        <v>1</v>
      </c>
      <c r="M111" s="394">
        <v>0</v>
      </c>
      <c r="N111" s="394">
        <v>0</v>
      </c>
      <c r="O111" s="395">
        <v>0</v>
      </c>
    </row>
    <row r="112" spans="1:15" s="98" customFormat="1" x14ac:dyDescent="0.25">
      <c r="A112" s="764" t="s">
        <v>49</v>
      </c>
      <c r="B112" s="390" t="s">
        <v>128</v>
      </c>
      <c r="C112" s="391">
        <v>1</v>
      </c>
      <c r="D112" s="394" t="s">
        <v>423</v>
      </c>
      <c r="E112" s="393">
        <v>1</v>
      </c>
      <c r="F112" s="393">
        <v>1</v>
      </c>
      <c r="G112" s="394">
        <v>0</v>
      </c>
      <c r="H112" s="393">
        <v>1</v>
      </c>
      <c r="I112" s="393">
        <v>1</v>
      </c>
      <c r="J112" s="393">
        <v>1</v>
      </c>
      <c r="K112" s="393">
        <v>1</v>
      </c>
      <c r="L112" s="393">
        <v>1</v>
      </c>
      <c r="M112" s="393">
        <v>1</v>
      </c>
      <c r="N112" s="393">
        <v>1</v>
      </c>
      <c r="O112" s="395">
        <v>0</v>
      </c>
    </row>
    <row r="113" spans="1:15" s="98" customFormat="1" ht="60.75" customHeight="1" x14ac:dyDescent="0.25">
      <c r="A113" s="765"/>
      <c r="B113" s="390" t="s">
        <v>424</v>
      </c>
      <c r="C113" s="391">
        <v>1</v>
      </c>
      <c r="D113" s="394" t="s">
        <v>425</v>
      </c>
      <c r="E113" s="394">
        <v>0</v>
      </c>
      <c r="F113" s="394">
        <v>0</v>
      </c>
      <c r="G113" s="393">
        <v>1</v>
      </c>
      <c r="H113" s="394">
        <v>0</v>
      </c>
      <c r="I113" s="394">
        <v>0</v>
      </c>
      <c r="J113" s="394">
        <v>0</v>
      </c>
      <c r="K113" s="394">
        <v>0</v>
      </c>
      <c r="L113" s="394">
        <v>0</v>
      </c>
      <c r="M113" s="394">
        <v>0</v>
      </c>
      <c r="N113" s="394">
        <v>0</v>
      </c>
      <c r="O113" s="395">
        <v>0</v>
      </c>
    </row>
    <row r="114" spans="1:15" ht="30" customHeight="1" thickBot="1" x14ac:dyDescent="0.3">
      <c r="A114" s="785"/>
      <c r="B114" s="407" t="s">
        <v>426</v>
      </c>
      <c r="C114" s="408">
        <v>1</v>
      </c>
      <c r="D114" s="409" t="s">
        <v>427</v>
      </c>
      <c r="E114" s="410">
        <v>0</v>
      </c>
      <c r="F114" s="410">
        <v>0</v>
      </c>
      <c r="G114" s="410">
        <v>0</v>
      </c>
      <c r="H114" s="410">
        <v>0</v>
      </c>
      <c r="I114" s="410">
        <v>0</v>
      </c>
      <c r="J114" s="410">
        <v>0</v>
      </c>
      <c r="K114" s="410">
        <v>0</v>
      </c>
      <c r="L114" s="410">
        <v>0</v>
      </c>
      <c r="M114" s="411">
        <v>1</v>
      </c>
      <c r="N114" s="410">
        <v>0</v>
      </c>
      <c r="O114" s="412">
        <v>0</v>
      </c>
    </row>
    <row r="115" spans="1:15" s="103" customFormat="1" ht="35.25" customHeight="1" x14ac:dyDescent="0.25">
      <c r="A115" s="413" t="s">
        <v>799</v>
      </c>
      <c r="B115" s="786"/>
      <c r="C115" s="787"/>
      <c r="D115" s="787"/>
      <c r="E115" s="787"/>
      <c r="F115" s="787"/>
      <c r="G115" s="787"/>
      <c r="H115" s="787"/>
      <c r="I115" s="787"/>
      <c r="J115" s="787"/>
      <c r="K115" s="787"/>
      <c r="L115" s="787"/>
      <c r="M115" s="787"/>
      <c r="N115" s="787"/>
      <c r="O115" s="788"/>
    </row>
    <row r="116" spans="1:15" s="103" customFormat="1" ht="79.900000000000006" customHeight="1" x14ac:dyDescent="0.25">
      <c r="A116" s="76" t="s">
        <v>50</v>
      </c>
      <c r="B116" s="390" t="s">
        <v>428</v>
      </c>
      <c r="C116" s="400">
        <v>1</v>
      </c>
      <c r="D116" s="394" t="s">
        <v>1087</v>
      </c>
      <c r="E116" s="393">
        <v>1</v>
      </c>
      <c r="F116" s="393">
        <v>1</v>
      </c>
      <c r="G116" s="393">
        <v>1</v>
      </c>
      <c r="H116" s="393">
        <v>1</v>
      </c>
      <c r="I116" s="393">
        <v>1</v>
      </c>
      <c r="J116" s="393">
        <v>1</v>
      </c>
      <c r="K116" s="393">
        <v>1</v>
      </c>
      <c r="L116" s="394"/>
      <c r="M116" s="393">
        <v>1</v>
      </c>
      <c r="N116" s="393">
        <v>1</v>
      </c>
      <c r="O116" s="395">
        <v>0</v>
      </c>
    </row>
    <row r="117" spans="1:15" ht="27.75" customHeight="1" x14ac:dyDescent="0.25">
      <c r="A117" s="414" t="s">
        <v>51</v>
      </c>
      <c r="B117" s="415" t="s">
        <v>129</v>
      </c>
      <c r="C117" s="416">
        <v>1</v>
      </c>
      <c r="D117" s="417" t="s">
        <v>1082</v>
      </c>
      <c r="E117" s="418">
        <v>1</v>
      </c>
      <c r="F117" s="418">
        <v>1</v>
      </c>
      <c r="G117" s="418">
        <v>1</v>
      </c>
      <c r="H117" s="418">
        <v>1</v>
      </c>
      <c r="I117" s="418">
        <v>1</v>
      </c>
      <c r="J117" s="418">
        <v>1</v>
      </c>
      <c r="K117" s="418">
        <v>1</v>
      </c>
      <c r="L117" s="417"/>
      <c r="M117" s="418">
        <v>1</v>
      </c>
      <c r="N117" s="418">
        <v>1</v>
      </c>
      <c r="O117" s="395">
        <v>0</v>
      </c>
    </row>
    <row r="118" spans="1:15" ht="27.75" customHeight="1" x14ac:dyDescent="0.25">
      <c r="A118" s="76" t="s">
        <v>52</v>
      </c>
      <c r="B118" s="390" t="s">
        <v>429</v>
      </c>
      <c r="C118" s="400">
        <v>1</v>
      </c>
      <c r="D118" s="394" t="s">
        <v>1077</v>
      </c>
      <c r="E118" s="393">
        <v>1</v>
      </c>
      <c r="F118" s="393">
        <v>1</v>
      </c>
      <c r="G118" s="393">
        <v>1</v>
      </c>
      <c r="H118" s="393">
        <v>1</v>
      </c>
      <c r="I118" s="393">
        <v>1</v>
      </c>
      <c r="J118" s="393">
        <v>1</v>
      </c>
      <c r="K118" s="393">
        <v>1</v>
      </c>
      <c r="L118" s="394"/>
      <c r="M118" s="393">
        <v>1</v>
      </c>
      <c r="N118" s="393">
        <v>1</v>
      </c>
      <c r="O118" s="395">
        <v>0</v>
      </c>
    </row>
    <row r="119" spans="1:15" ht="48.6" customHeight="1" x14ac:dyDescent="0.25">
      <c r="A119" s="76" t="s">
        <v>54</v>
      </c>
      <c r="B119" s="390" t="s">
        <v>437</v>
      </c>
      <c r="C119" s="400">
        <v>1</v>
      </c>
      <c r="D119" s="394" t="s">
        <v>438</v>
      </c>
      <c r="E119" s="393">
        <v>1</v>
      </c>
      <c r="F119" s="393">
        <v>1</v>
      </c>
      <c r="G119" s="393">
        <v>1</v>
      </c>
      <c r="H119" s="393">
        <v>1</v>
      </c>
      <c r="I119" s="393">
        <v>1</v>
      </c>
      <c r="J119" s="393">
        <v>1</v>
      </c>
      <c r="K119" s="393">
        <v>1</v>
      </c>
      <c r="L119" s="394"/>
      <c r="M119" s="393">
        <v>1</v>
      </c>
      <c r="N119" s="393">
        <v>1</v>
      </c>
      <c r="O119" s="395">
        <v>0</v>
      </c>
    </row>
    <row r="120" spans="1:15" ht="27.75" customHeight="1" x14ac:dyDescent="0.25">
      <c r="A120" s="76" t="s">
        <v>56</v>
      </c>
      <c r="B120" s="390" t="s">
        <v>1061</v>
      </c>
      <c r="C120" s="400">
        <v>1</v>
      </c>
      <c r="D120" s="394" t="s">
        <v>1062</v>
      </c>
      <c r="E120" s="393">
        <v>1</v>
      </c>
      <c r="F120" s="393">
        <v>1</v>
      </c>
      <c r="G120" s="393">
        <v>1</v>
      </c>
      <c r="H120" s="393">
        <v>1</v>
      </c>
      <c r="I120" s="393">
        <v>1</v>
      </c>
      <c r="J120" s="393">
        <v>1</v>
      </c>
      <c r="K120" s="393">
        <v>1</v>
      </c>
      <c r="L120" s="394"/>
      <c r="M120" s="393">
        <v>1</v>
      </c>
      <c r="N120" s="393">
        <v>1</v>
      </c>
      <c r="O120" s="395">
        <v>0</v>
      </c>
    </row>
    <row r="121" spans="1:15" ht="27.75" customHeight="1" x14ac:dyDescent="0.25">
      <c r="A121" s="748" t="s">
        <v>442</v>
      </c>
      <c r="B121" s="390" t="s">
        <v>1053</v>
      </c>
      <c r="C121" s="400">
        <v>1</v>
      </c>
      <c r="D121" s="394" t="s">
        <v>443</v>
      </c>
      <c r="E121" s="393">
        <v>1</v>
      </c>
      <c r="F121" s="393">
        <v>1</v>
      </c>
      <c r="G121" s="393">
        <v>1</v>
      </c>
      <c r="H121" s="393">
        <v>1</v>
      </c>
      <c r="I121" s="393">
        <v>1</v>
      </c>
      <c r="J121" s="393">
        <v>1</v>
      </c>
      <c r="K121" s="393">
        <v>1</v>
      </c>
      <c r="L121" s="394">
        <v>0</v>
      </c>
      <c r="M121" s="393">
        <v>1</v>
      </c>
      <c r="N121" s="393">
        <v>1</v>
      </c>
      <c r="O121" s="395">
        <v>0</v>
      </c>
    </row>
    <row r="122" spans="1:15" ht="27.75" customHeight="1" x14ac:dyDescent="0.25">
      <c r="A122" s="750"/>
      <c r="B122" s="390" t="s">
        <v>1054</v>
      </c>
      <c r="C122" s="400">
        <v>1</v>
      </c>
      <c r="D122" s="394" t="s">
        <v>1055</v>
      </c>
      <c r="E122" s="393">
        <v>0</v>
      </c>
      <c r="F122" s="393">
        <v>0</v>
      </c>
      <c r="G122" s="393">
        <v>0</v>
      </c>
      <c r="H122" s="393">
        <v>1</v>
      </c>
      <c r="I122" s="393">
        <v>1</v>
      </c>
      <c r="J122" s="393">
        <v>1</v>
      </c>
      <c r="K122" s="393">
        <v>0</v>
      </c>
      <c r="L122" s="394">
        <v>0</v>
      </c>
      <c r="M122" s="393">
        <v>0</v>
      </c>
      <c r="N122" s="393">
        <v>0</v>
      </c>
      <c r="O122" s="395">
        <v>0</v>
      </c>
    </row>
    <row r="123" spans="1:15" ht="48.75" customHeight="1" thickBot="1" x14ac:dyDescent="0.3">
      <c r="A123" s="76" t="s">
        <v>59</v>
      </c>
      <c r="B123" s="390" t="s">
        <v>444</v>
      </c>
      <c r="C123" s="400">
        <v>1</v>
      </c>
      <c r="D123" s="394" t="s">
        <v>445</v>
      </c>
      <c r="E123" s="393">
        <v>1</v>
      </c>
      <c r="F123" s="393">
        <v>1</v>
      </c>
      <c r="G123" s="393">
        <v>1</v>
      </c>
      <c r="H123" s="393">
        <v>1</v>
      </c>
      <c r="I123" s="393">
        <v>1</v>
      </c>
      <c r="J123" s="393">
        <v>1</v>
      </c>
      <c r="K123" s="393">
        <v>1</v>
      </c>
      <c r="L123" s="394">
        <v>0</v>
      </c>
      <c r="M123" s="393">
        <v>1</v>
      </c>
      <c r="N123" s="393">
        <v>1</v>
      </c>
      <c r="O123" s="395">
        <v>0</v>
      </c>
    </row>
    <row r="124" spans="1:15" ht="51" customHeight="1" x14ac:dyDescent="0.25">
      <c r="A124" s="255" t="s">
        <v>800</v>
      </c>
      <c r="B124" s="776"/>
      <c r="C124" s="777"/>
      <c r="D124" s="777"/>
      <c r="E124" s="777"/>
      <c r="F124" s="777"/>
      <c r="G124" s="777"/>
      <c r="H124" s="777"/>
      <c r="I124" s="777"/>
      <c r="J124" s="777"/>
      <c r="K124" s="777"/>
      <c r="L124" s="777"/>
      <c r="M124" s="777"/>
      <c r="N124" s="777"/>
      <c r="O124" s="778"/>
    </row>
    <row r="125" spans="1:15" ht="46.5" customHeight="1" x14ac:dyDescent="0.25">
      <c r="A125" s="795" t="s">
        <v>22</v>
      </c>
      <c r="B125" s="390" t="s">
        <v>1016</v>
      </c>
      <c r="C125" s="400">
        <v>0</v>
      </c>
      <c r="D125" s="394" t="s">
        <v>1017</v>
      </c>
      <c r="E125" s="393">
        <v>0</v>
      </c>
      <c r="F125" s="393">
        <v>0</v>
      </c>
      <c r="G125" s="393">
        <v>0</v>
      </c>
      <c r="H125" s="393">
        <v>0</v>
      </c>
      <c r="I125" s="393">
        <v>0</v>
      </c>
      <c r="J125" s="393">
        <v>0</v>
      </c>
      <c r="K125" s="393">
        <v>0</v>
      </c>
      <c r="L125" s="393">
        <v>0</v>
      </c>
      <c r="M125" s="393">
        <v>1</v>
      </c>
      <c r="N125" s="393">
        <v>0</v>
      </c>
      <c r="O125" s="398">
        <v>0</v>
      </c>
    </row>
    <row r="126" spans="1:15" ht="69" customHeight="1" x14ac:dyDescent="0.25">
      <c r="A126" s="796"/>
      <c r="B126" s="419" t="s">
        <v>381</v>
      </c>
      <c r="C126" s="419">
        <v>0</v>
      </c>
      <c r="D126" s="419" t="s">
        <v>1039</v>
      </c>
      <c r="E126" s="419">
        <v>0</v>
      </c>
      <c r="F126" s="419">
        <v>0</v>
      </c>
      <c r="G126" s="419">
        <v>0</v>
      </c>
      <c r="H126" s="419">
        <v>1</v>
      </c>
      <c r="I126" s="419">
        <v>1</v>
      </c>
      <c r="J126" s="419">
        <v>1</v>
      </c>
      <c r="K126" s="419">
        <v>0</v>
      </c>
      <c r="L126" s="419">
        <v>0</v>
      </c>
      <c r="M126" s="419">
        <v>0</v>
      </c>
      <c r="N126" s="419">
        <v>0</v>
      </c>
      <c r="O126" s="419">
        <v>1</v>
      </c>
    </row>
    <row r="127" spans="1:15" ht="47.25" customHeight="1" x14ac:dyDescent="0.25">
      <c r="A127" s="796"/>
      <c r="B127" s="419" t="s">
        <v>387</v>
      </c>
      <c r="C127" s="419">
        <v>0</v>
      </c>
      <c r="D127" s="419" t="s">
        <v>972</v>
      </c>
      <c r="E127" s="419">
        <v>0</v>
      </c>
      <c r="F127" s="419">
        <v>0</v>
      </c>
      <c r="G127" s="419">
        <v>0</v>
      </c>
      <c r="H127" s="419">
        <v>1</v>
      </c>
      <c r="I127" s="419">
        <v>1</v>
      </c>
      <c r="J127" s="419">
        <v>1</v>
      </c>
      <c r="K127" s="419">
        <v>0</v>
      </c>
      <c r="L127" s="419">
        <v>0</v>
      </c>
      <c r="M127" s="419">
        <v>0</v>
      </c>
      <c r="N127" s="419">
        <v>0</v>
      </c>
      <c r="O127" s="419">
        <v>1</v>
      </c>
    </row>
    <row r="128" spans="1:15" ht="53.25" customHeight="1" x14ac:dyDescent="0.25">
      <c r="A128" s="796"/>
      <c r="B128" s="419" t="s">
        <v>973</v>
      </c>
      <c r="C128" s="419">
        <v>0</v>
      </c>
      <c r="D128" s="419" t="s">
        <v>974</v>
      </c>
      <c r="E128" s="419">
        <v>0</v>
      </c>
      <c r="F128" s="419">
        <v>0</v>
      </c>
      <c r="G128" s="419">
        <v>0</v>
      </c>
      <c r="H128" s="419">
        <v>1</v>
      </c>
      <c r="I128" s="419">
        <v>1</v>
      </c>
      <c r="J128" s="419">
        <v>1</v>
      </c>
      <c r="K128" s="419">
        <v>0</v>
      </c>
      <c r="L128" s="419">
        <v>0</v>
      </c>
      <c r="M128" s="419">
        <v>0</v>
      </c>
      <c r="N128" s="419">
        <v>0</v>
      </c>
      <c r="O128" s="419">
        <v>1</v>
      </c>
    </row>
    <row r="129" spans="1:15" ht="48" customHeight="1" x14ac:dyDescent="0.25">
      <c r="A129" s="796"/>
      <c r="B129" s="419" t="s">
        <v>975</v>
      </c>
      <c r="C129" s="419">
        <v>0</v>
      </c>
      <c r="D129" s="419" t="s">
        <v>976</v>
      </c>
      <c r="E129" s="419">
        <v>0</v>
      </c>
      <c r="F129" s="419">
        <v>0</v>
      </c>
      <c r="G129" s="419">
        <v>0</v>
      </c>
      <c r="H129" s="419">
        <v>0</v>
      </c>
      <c r="I129" s="419">
        <v>0</v>
      </c>
      <c r="J129" s="419">
        <v>0</v>
      </c>
      <c r="K129" s="419">
        <v>0</v>
      </c>
      <c r="L129" s="419">
        <v>0</v>
      </c>
      <c r="M129" s="419">
        <v>0</v>
      </c>
      <c r="N129" s="419">
        <v>1</v>
      </c>
      <c r="O129" s="419">
        <v>0</v>
      </c>
    </row>
    <row r="130" spans="1:15" ht="54" customHeight="1" x14ac:dyDescent="0.25">
      <c r="A130" s="796"/>
      <c r="B130" s="419" t="s">
        <v>699</v>
      </c>
      <c r="C130" s="419">
        <v>0</v>
      </c>
      <c r="D130" s="419" t="s">
        <v>979</v>
      </c>
      <c r="E130" s="419">
        <v>0</v>
      </c>
      <c r="F130" s="419">
        <v>0</v>
      </c>
      <c r="G130" s="419">
        <v>0</v>
      </c>
      <c r="H130" s="419">
        <v>1</v>
      </c>
      <c r="I130" s="419">
        <v>1</v>
      </c>
      <c r="J130" s="419">
        <v>1</v>
      </c>
      <c r="K130" s="419">
        <v>0</v>
      </c>
      <c r="L130" s="419">
        <v>0</v>
      </c>
      <c r="M130" s="419">
        <v>0</v>
      </c>
      <c r="N130" s="419">
        <v>0</v>
      </c>
      <c r="O130" s="419">
        <v>1</v>
      </c>
    </row>
    <row r="131" spans="1:15" ht="57" customHeight="1" x14ac:dyDescent="0.25">
      <c r="A131" s="796"/>
      <c r="B131" s="419" t="s">
        <v>1040</v>
      </c>
      <c r="C131" s="419">
        <v>0</v>
      </c>
      <c r="D131" s="419" t="s">
        <v>977</v>
      </c>
      <c r="E131" s="419">
        <v>0</v>
      </c>
      <c r="F131" s="419">
        <v>0</v>
      </c>
      <c r="G131" s="419">
        <v>0</v>
      </c>
      <c r="H131" s="419">
        <v>1</v>
      </c>
      <c r="I131" s="419">
        <v>1</v>
      </c>
      <c r="J131" s="419">
        <v>1</v>
      </c>
      <c r="K131" s="419">
        <v>0</v>
      </c>
      <c r="L131" s="419">
        <v>0</v>
      </c>
      <c r="M131" s="419">
        <v>0</v>
      </c>
      <c r="N131" s="419">
        <v>0</v>
      </c>
      <c r="O131" s="419">
        <v>1</v>
      </c>
    </row>
    <row r="132" spans="1:15" ht="51" customHeight="1" x14ac:dyDescent="0.25">
      <c r="A132" s="796"/>
      <c r="B132" s="419" t="s">
        <v>381</v>
      </c>
      <c r="C132" s="419">
        <v>0</v>
      </c>
      <c r="D132" s="419" t="s">
        <v>1041</v>
      </c>
      <c r="E132" s="419">
        <v>0</v>
      </c>
      <c r="F132" s="419">
        <v>0</v>
      </c>
      <c r="G132" s="419">
        <v>0</v>
      </c>
      <c r="H132" s="419">
        <v>1</v>
      </c>
      <c r="I132" s="419">
        <v>1</v>
      </c>
      <c r="J132" s="419">
        <v>1</v>
      </c>
      <c r="K132" s="419">
        <v>0</v>
      </c>
      <c r="L132" s="419">
        <v>0</v>
      </c>
      <c r="M132" s="419">
        <v>0</v>
      </c>
      <c r="N132" s="419">
        <v>0</v>
      </c>
      <c r="O132" s="419">
        <v>1</v>
      </c>
    </row>
    <row r="133" spans="1:15" ht="42.75" customHeight="1" x14ac:dyDescent="0.25">
      <c r="A133" s="796"/>
      <c r="B133" s="419" t="s">
        <v>1042</v>
      </c>
      <c r="C133" s="419">
        <v>0</v>
      </c>
      <c r="D133" s="419" t="s">
        <v>980</v>
      </c>
      <c r="E133" s="419">
        <v>0</v>
      </c>
      <c r="F133" s="419">
        <v>0</v>
      </c>
      <c r="G133" s="419">
        <v>0</v>
      </c>
      <c r="H133" s="419">
        <v>1</v>
      </c>
      <c r="I133" s="419">
        <v>1</v>
      </c>
      <c r="J133" s="419">
        <v>1</v>
      </c>
      <c r="K133" s="419">
        <v>0</v>
      </c>
      <c r="L133" s="419">
        <v>0</v>
      </c>
      <c r="M133" s="419">
        <v>0</v>
      </c>
      <c r="N133" s="419">
        <v>0</v>
      </c>
      <c r="O133" s="419">
        <v>1</v>
      </c>
    </row>
    <row r="134" spans="1:15" ht="42.75" customHeight="1" x14ac:dyDescent="0.25">
      <c r="A134" s="796"/>
      <c r="B134" s="419" t="s">
        <v>1043</v>
      </c>
      <c r="C134" s="419">
        <v>1</v>
      </c>
      <c r="D134" s="419" t="s">
        <v>1044</v>
      </c>
      <c r="E134" s="419">
        <v>1</v>
      </c>
      <c r="F134" s="419">
        <v>0</v>
      </c>
      <c r="G134" s="419">
        <v>0</v>
      </c>
      <c r="H134" s="419">
        <v>0</v>
      </c>
      <c r="I134" s="419">
        <v>0</v>
      </c>
      <c r="J134" s="419">
        <v>0</v>
      </c>
      <c r="K134" s="419">
        <v>0</v>
      </c>
      <c r="L134" s="419">
        <v>0</v>
      </c>
      <c r="M134" s="419">
        <v>0</v>
      </c>
      <c r="N134" s="419">
        <v>0</v>
      </c>
      <c r="O134" s="419">
        <v>0</v>
      </c>
    </row>
    <row r="135" spans="1:15" ht="42.75" customHeight="1" x14ac:dyDescent="0.25">
      <c r="A135" s="796"/>
      <c r="B135" s="420" t="s">
        <v>384</v>
      </c>
      <c r="C135" s="421">
        <v>0</v>
      </c>
      <c r="D135" s="422" t="s">
        <v>720</v>
      </c>
      <c r="E135" s="423">
        <v>1</v>
      </c>
      <c r="F135" s="422">
        <v>0</v>
      </c>
      <c r="G135" s="423">
        <v>1</v>
      </c>
      <c r="H135" s="423">
        <v>1</v>
      </c>
      <c r="I135" s="423">
        <v>1</v>
      </c>
      <c r="J135" s="423">
        <v>1</v>
      </c>
      <c r="K135" s="422">
        <v>0</v>
      </c>
      <c r="L135" s="422">
        <v>0</v>
      </c>
      <c r="M135" s="423">
        <v>1</v>
      </c>
      <c r="N135" s="423">
        <v>1</v>
      </c>
      <c r="O135" s="424">
        <v>1</v>
      </c>
    </row>
    <row r="136" spans="1:15" ht="42.75" customHeight="1" x14ac:dyDescent="0.25">
      <c r="A136" s="796"/>
      <c r="B136" s="390" t="s">
        <v>988</v>
      </c>
      <c r="C136" s="202">
        <v>0</v>
      </c>
      <c r="D136" s="394" t="s">
        <v>1023</v>
      </c>
      <c r="E136" s="393">
        <v>0</v>
      </c>
      <c r="F136" s="394">
        <v>0</v>
      </c>
      <c r="G136" s="393">
        <v>0</v>
      </c>
      <c r="H136" s="393">
        <v>0</v>
      </c>
      <c r="I136" s="393">
        <v>0</v>
      </c>
      <c r="J136" s="393">
        <v>0</v>
      </c>
      <c r="K136" s="393">
        <v>0</v>
      </c>
      <c r="L136" s="393">
        <v>0</v>
      </c>
      <c r="M136" s="394">
        <v>1</v>
      </c>
      <c r="N136" s="393">
        <v>0</v>
      </c>
      <c r="O136" s="395">
        <v>0</v>
      </c>
    </row>
    <row r="137" spans="1:15" ht="42.75" customHeight="1" x14ac:dyDescent="0.25">
      <c r="A137" s="796"/>
      <c r="B137" s="390" t="s">
        <v>383</v>
      </c>
      <c r="C137" s="202">
        <v>0</v>
      </c>
      <c r="D137" s="394" t="s">
        <v>1024</v>
      </c>
      <c r="E137" s="394">
        <v>0</v>
      </c>
      <c r="F137" s="394">
        <v>1</v>
      </c>
      <c r="G137" s="394">
        <v>0</v>
      </c>
      <c r="H137" s="394">
        <v>0</v>
      </c>
      <c r="I137" s="394">
        <v>0</v>
      </c>
      <c r="J137" s="394">
        <v>0</v>
      </c>
      <c r="K137" s="394">
        <v>0</v>
      </c>
      <c r="L137" s="394">
        <v>0</v>
      </c>
      <c r="M137" s="394">
        <v>1</v>
      </c>
      <c r="N137" s="394">
        <v>0</v>
      </c>
      <c r="O137" s="395">
        <v>0</v>
      </c>
    </row>
    <row r="138" spans="1:15" ht="42.75" customHeight="1" x14ac:dyDescent="0.25">
      <c r="A138" s="796"/>
      <c r="B138" s="419" t="s">
        <v>381</v>
      </c>
      <c r="C138" s="419">
        <v>0</v>
      </c>
      <c r="D138" s="419" t="s">
        <v>1045</v>
      </c>
      <c r="E138" s="419">
        <v>0</v>
      </c>
      <c r="F138" s="419">
        <v>0</v>
      </c>
      <c r="G138" s="419">
        <v>0</v>
      </c>
      <c r="H138" s="419">
        <v>1</v>
      </c>
      <c r="I138" s="419">
        <v>1</v>
      </c>
      <c r="J138" s="419">
        <v>1</v>
      </c>
      <c r="K138" s="419">
        <v>0</v>
      </c>
      <c r="L138" s="419">
        <v>0</v>
      </c>
      <c r="M138" s="419">
        <v>0</v>
      </c>
      <c r="N138" s="419">
        <v>0</v>
      </c>
      <c r="O138" s="419">
        <v>1</v>
      </c>
    </row>
    <row r="139" spans="1:15" ht="55.9" customHeight="1" x14ac:dyDescent="0.25">
      <c r="A139" s="796"/>
      <c r="B139" s="419" t="s">
        <v>1043</v>
      </c>
      <c r="C139" s="419">
        <v>1</v>
      </c>
      <c r="D139" s="419" t="s">
        <v>991</v>
      </c>
      <c r="E139" s="419">
        <v>1</v>
      </c>
      <c r="F139" s="419">
        <v>0</v>
      </c>
      <c r="G139" s="419">
        <v>0</v>
      </c>
      <c r="H139" s="419">
        <v>0</v>
      </c>
      <c r="I139" s="419">
        <v>0</v>
      </c>
      <c r="J139" s="419">
        <v>0</v>
      </c>
      <c r="K139" s="419">
        <v>0</v>
      </c>
      <c r="L139" s="419">
        <v>0</v>
      </c>
      <c r="M139" s="419">
        <v>0</v>
      </c>
      <c r="N139" s="419">
        <v>0</v>
      </c>
      <c r="O139" s="419">
        <v>0</v>
      </c>
    </row>
    <row r="140" spans="1:15" ht="42.75" customHeight="1" x14ac:dyDescent="0.25">
      <c r="A140" s="796"/>
      <c r="B140" s="420" t="s">
        <v>384</v>
      </c>
      <c r="C140" s="421">
        <v>0</v>
      </c>
      <c r="D140" s="422" t="s">
        <v>993</v>
      </c>
      <c r="E140" s="423">
        <v>0</v>
      </c>
      <c r="F140" s="422">
        <v>0</v>
      </c>
      <c r="G140" s="423">
        <v>0</v>
      </c>
      <c r="H140" s="423">
        <v>1</v>
      </c>
      <c r="I140" s="423">
        <v>1</v>
      </c>
      <c r="J140" s="423">
        <v>1</v>
      </c>
      <c r="K140" s="422">
        <v>0</v>
      </c>
      <c r="L140" s="422">
        <v>0</v>
      </c>
      <c r="M140" s="423">
        <v>0</v>
      </c>
      <c r="N140" s="423">
        <v>0</v>
      </c>
      <c r="O140" s="424">
        <v>0</v>
      </c>
    </row>
    <row r="141" spans="1:15" ht="42.75" customHeight="1" x14ac:dyDescent="0.25">
      <c r="A141" s="796"/>
      <c r="B141" s="420" t="s">
        <v>383</v>
      </c>
      <c r="C141" s="421">
        <v>0</v>
      </c>
      <c r="D141" s="422" t="s">
        <v>1046</v>
      </c>
      <c r="E141" s="422">
        <v>0</v>
      </c>
      <c r="F141" s="422">
        <v>1</v>
      </c>
      <c r="G141" s="422">
        <v>0</v>
      </c>
      <c r="H141" s="422">
        <v>0</v>
      </c>
      <c r="I141" s="422">
        <v>0</v>
      </c>
      <c r="J141" s="422">
        <v>0</v>
      </c>
      <c r="K141" s="422">
        <v>0</v>
      </c>
      <c r="L141" s="422">
        <v>0</v>
      </c>
      <c r="M141" s="422">
        <v>0</v>
      </c>
      <c r="N141" s="422">
        <v>0</v>
      </c>
      <c r="O141" s="422">
        <v>0</v>
      </c>
    </row>
    <row r="142" spans="1:15" ht="42.75" customHeight="1" x14ac:dyDescent="0.25">
      <c r="A142" s="796"/>
      <c r="B142" s="420" t="s">
        <v>973</v>
      </c>
      <c r="C142" s="421">
        <v>0</v>
      </c>
      <c r="D142" s="422" t="s">
        <v>995</v>
      </c>
      <c r="E142" s="422">
        <v>0</v>
      </c>
      <c r="F142" s="422">
        <v>0</v>
      </c>
      <c r="G142" s="422">
        <v>0</v>
      </c>
      <c r="H142" s="422">
        <v>1</v>
      </c>
      <c r="I142" s="422">
        <v>1</v>
      </c>
      <c r="J142" s="422">
        <v>1</v>
      </c>
      <c r="K142" s="422">
        <v>0</v>
      </c>
      <c r="L142" s="422">
        <v>0</v>
      </c>
      <c r="M142" s="422">
        <v>0</v>
      </c>
      <c r="N142" s="422">
        <v>0</v>
      </c>
      <c r="O142" s="424">
        <v>1</v>
      </c>
    </row>
    <row r="143" spans="1:15" ht="42.75" customHeight="1" x14ac:dyDescent="0.25">
      <c r="A143" s="796"/>
      <c r="B143" s="420" t="s">
        <v>387</v>
      </c>
      <c r="C143" s="421">
        <v>0</v>
      </c>
      <c r="D143" s="422" t="s">
        <v>996</v>
      </c>
      <c r="E143" s="422">
        <v>0</v>
      </c>
      <c r="F143" s="422">
        <v>0</v>
      </c>
      <c r="G143" s="422">
        <v>0</v>
      </c>
      <c r="H143" s="422">
        <v>1</v>
      </c>
      <c r="I143" s="422">
        <v>1</v>
      </c>
      <c r="J143" s="422">
        <v>1</v>
      </c>
      <c r="K143" s="422">
        <v>0</v>
      </c>
      <c r="L143" s="422">
        <v>0</v>
      </c>
      <c r="M143" s="423">
        <v>0</v>
      </c>
      <c r="N143" s="422">
        <v>0</v>
      </c>
      <c r="O143" s="425">
        <v>1</v>
      </c>
    </row>
    <row r="144" spans="1:15" ht="42.75" customHeight="1" x14ac:dyDescent="0.25">
      <c r="A144" s="796"/>
      <c r="B144" s="420" t="s">
        <v>381</v>
      </c>
      <c r="C144" s="421">
        <v>0</v>
      </c>
      <c r="D144" s="422" t="s">
        <v>997</v>
      </c>
      <c r="E144" s="422">
        <v>0</v>
      </c>
      <c r="F144" s="422">
        <v>0</v>
      </c>
      <c r="G144" s="422">
        <v>0</v>
      </c>
      <c r="H144" s="422">
        <v>1</v>
      </c>
      <c r="I144" s="422">
        <v>1</v>
      </c>
      <c r="J144" s="422">
        <v>1</v>
      </c>
      <c r="K144" s="422">
        <v>0</v>
      </c>
      <c r="L144" s="422">
        <v>0</v>
      </c>
      <c r="M144" s="423">
        <v>0</v>
      </c>
      <c r="N144" s="422">
        <v>0</v>
      </c>
      <c r="O144" s="425">
        <v>1</v>
      </c>
    </row>
    <row r="145" spans="1:15" ht="51.75" customHeight="1" x14ac:dyDescent="0.25">
      <c r="A145" s="796"/>
      <c r="B145" s="420" t="s">
        <v>1034</v>
      </c>
      <c r="C145" s="421">
        <v>0</v>
      </c>
      <c r="D145" s="422" t="s">
        <v>999</v>
      </c>
      <c r="E145" s="422">
        <v>0</v>
      </c>
      <c r="F145" s="422">
        <v>0</v>
      </c>
      <c r="G145" s="422">
        <v>0</v>
      </c>
      <c r="H145" s="422">
        <v>0</v>
      </c>
      <c r="I145" s="422">
        <v>0</v>
      </c>
      <c r="J145" s="422">
        <v>0</v>
      </c>
      <c r="K145" s="422">
        <v>0</v>
      </c>
      <c r="L145" s="422">
        <v>0</v>
      </c>
      <c r="M145" s="423">
        <v>1</v>
      </c>
      <c r="N145" s="422">
        <v>0</v>
      </c>
      <c r="O145" s="425">
        <v>0</v>
      </c>
    </row>
    <row r="146" spans="1:15" ht="34.5" customHeight="1" x14ac:dyDescent="0.25">
      <c r="A146" s="796"/>
      <c r="B146" s="420" t="s">
        <v>988</v>
      </c>
      <c r="C146" s="421">
        <v>0</v>
      </c>
      <c r="D146" s="422" t="s">
        <v>1001</v>
      </c>
      <c r="E146" s="422">
        <v>0</v>
      </c>
      <c r="F146" s="422">
        <v>0</v>
      </c>
      <c r="G146" s="422">
        <v>0</v>
      </c>
      <c r="H146" s="422">
        <v>0</v>
      </c>
      <c r="I146" s="422">
        <v>0</v>
      </c>
      <c r="J146" s="422">
        <v>0</v>
      </c>
      <c r="K146" s="422">
        <v>0</v>
      </c>
      <c r="L146" s="422">
        <v>0</v>
      </c>
      <c r="M146" s="423">
        <v>1</v>
      </c>
      <c r="N146" s="422">
        <v>0</v>
      </c>
      <c r="O146" s="425">
        <v>0</v>
      </c>
    </row>
    <row r="147" spans="1:15" ht="45" x14ac:dyDescent="0.25">
      <c r="A147" s="796"/>
      <c r="B147" s="420" t="s">
        <v>1043</v>
      </c>
      <c r="C147" s="421">
        <v>1</v>
      </c>
      <c r="D147" s="422" t="s">
        <v>1047</v>
      </c>
      <c r="E147" s="422">
        <v>1</v>
      </c>
      <c r="F147" s="422">
        <v>0</v>
      </c>
      <c r="G147" s="422">
        <v>0</v>
      </c>
      <c r="H147" s="422">
        <v>0</v>
      </c>
      <c r="I147" s="422">
        <v>0</v>
      </c>
      <c r="J147" s="422">
        <v>0</v>
      </c>
      <c r="K147" s="422">
        <v>0</v>
      </c>
      <c r="L147" s="422">
        <v>0</v>
      </c>
      <c r="M147" s="423">
        <v>0</v>
      </c>
      <c r="N147" s="422">
        <v>0</v>
      </c>
      <c r="O147" s="425">
        <v>0</v>
      </c>
    </row>
    <row r="148" spans="1:15" ht="30" x14ac:dyDescent="0.25">
      <c r="A148" s="796"/>
      <c r="B148" s="420" t="s">
        <v>385</v>
      </c>
      <c r="C148" s="421">
        <v>1</v>
      </c>
      <c r="D148" s="422" t="s">
        <v>405</v>
      </c>
      <c r="E148" s="422">
        <v>1</v>
      </c>
      <c r="F148" s="422">
        <v>1</v>
      </c>
      <c r="G148" s="422">
        <v>1</v>
      </c>
      <c r="H148" s="422">
        <v>1</v>
      </c>
      <c r="I148" s="422">
        <v>1</v>
      </c>
      <c r="J148" s="422">
        <v>1</v>
      </c>
      <c r="K148" s="422">
        <v>1</v>
      </c>
      <c r="L148" s="422">
        <v>1</v>
      </c>
      <c r="M148" s="423">
        <v>1</v>
      </c>
      <c r="N148" s="422">
        <v>1</v>
      </c>
      <c r="O148" s="425">
        <v>1</v>
      </c>
    </row>
    <row r="149" spans="1:15" ht="45" x14ac:dyDescent="0.25">
      <c r="A149" s="765" t="s">
        <v>1036</v>
      </c>
      <c r="B149" s="390" t="s">
        <v>1016</v>
      </c>
      <c r="C149" s="400">
        <v>0</v>
      </c>
      <c r="D149" s="394" t="s">
        <v>1017</v>
      </c>
      <c r="E149" s="393">
        <v>0</v>
      </c>
      <c r="F149" s="393">
        <v>0</v>
      </c>
      <c r="G149" s="393">
        <v>0</v>
      </c>
      <c r="H149" s="393">
        <v>0</v>
      </c>
      <c r="I149" s="393">
        <v>0</v>
      </c>
      <c r="J149" s="393">
        <v>0</v>
      </c>
      <c r="K149" s="393">
        <v>0</v>
      </c>
      <c r="L149" s="393">
        <v>0</v>
      </c>
      <c r="M149" s="393">
        <v>1</v>
      </c>
      <c r="N149" s="393">
        <v>0</v>
      </c>
      <c r="O149" s="398">
        <v>0</v>
      </c>
    </row>
    <row r="150" spans="1:15" ht="30" x14ac:dyDescent="0.25">
      <c r="A150" s="765"/>
      <c r="B150" s="420" t="s">
        <v>387</v>
      </c>
      <c r="C150" s="426">
        <v>0</v>
      </c>
      <c r="D150" s="422" t="s">
        <v>972</v>
      </c>
      <c r="E150" s="423">
        <v>0</v>
      </c>
      <c r="F150" s="423">
        <v>0</v>
      </c>
      <c r="G150" s="423">
        <v>0</v>
      </c>
      <c r="H150" s="423">
        <v>1</v>
      </c>
      <c r="I150" s="423">
        <v>1</v>
      </c>
      <c r="J150" s="423">
        <v>1</v>
      </c>
      <c r="K150" s="423">
        <v>0</v>
      </c>
      <c r="L150" s="423">
        <v>0</v>
      </c>
      <c r="M150" s="423">
        <v>0</v>
      </c>
      <c r="N150" s="423">
        <v>0</v>
      </c>
      <c r="O150" s="424">
        <v>1</v>
      </c>
    </row>
    <row r="151" spans="1:15" x14ac:dyDescent="0.25">
      <c r="A151" s="765"/>
      <c r="B151" s="420" t="s">
        <v>973</v>
      </c>
      <c r="C151" s="426">
        <v>0</v>
      </c>
      <c r="D151" s="422" t="s">
        <v>974</v>
      </c>
      <c r="E151" s="423">
        <v>0</v>
      </c>
      <c r="F151" s="423">
        <v>0</v>
      </c>
      <c r="G151" s="423">
        <v>0</v>
      </c>
      <c r="H151" s="423">
        <v>1</v>
      </c>
      <c r="I151" s="423">
        <v>1</v>
      </c>
      <c r="J151" s="423">
        <v>1</v>
      </c>
      <c r="K151" s="423">
        <v>0</v>
      </c>
      <c r="L151" s="423">
        <v>0</v>
      </c>
      <c r="M151" s="423">
        <v>0</v>
      </c>
      <c r="N151" s="423">
        <v>0</v>
      </c>
      <c r="O151" s="424">
        <v>1</v>
      </c>
    </row>
    <row r="152" spans="1:15" ht="57" customHeight="1" x14ac:dyDescent="0.25">
      <c r="A152" s="765"/>
      <c r="B152" s="420" t="s">
        <v>975</v>
      </c>
      <c r="C152" s="426">
        <v>0</v>
      </c>
      <c r="D152" s="422" t="s">
        <v>976</v>
      </c>
      <c r="E152" s="423">
        <v>0</v>
      </c>
      <c r="F152" s="423">
        <v>0</v>
      </c>
      <c r="G152" s="423">
        <v>0</v>
      </c>
      <c r="H152" s="423">
        <v>0</v>
      </c>
      <c r="I152" s="423">
        <v>0</v>
      </c>
      <c r="J152" s="423">
        <v>0</v>
      </c>
      <c r="K152" s="423">
        <v>0</v>
      </c>
      <c r="L152" s="423">
        <v>0</v>
      </c>
      <c r="M152" s="423">
        <v>0</v>
      </c>
      <c r="N152" s="423">
        <v>1</v>
      </c>
      <c r="O152" s="424">
        <v>0</v>
      </c>
    </row>
    <row r="153" spans="1:15" ht="43.15" customHeight="1" x14ac:dyDescent="0.25">
      <c r="A153" s="765"/>
      <c r="B153" s="420" t="s">
        <v>699</v>
      </c>
      <c r="C153" s="426">
        <v>0</v>
      </c>
      <c r="D153" s="422" t="s">
        <v>979</v>
      </c>
      <c r="E153" s="423">
        <v>0</v>
      </c>
      <c r="F153" s="423">
        <v>0</v>
      </c>
      <c r="G153" s="423">
        <v>0</v>
      </c>
      <c r="H153" s="423">
        <v>1</v>
      </c>
      <c r="I153" s="423">
        <v>1</v>
      </c>
      <c r="J153" s="423">
        <v>1</v>
      </c>
      <c r="K153" s="423">
        <v>0</v>
      </c>
      <c r="L153" s="423">
        <v>0</v>
      </c>
      <c r="M153" s="423">
        <v>0</v>
      </c>
      <c r="N153" s="423">
        <v>0</v>
      </c>
      <c r="O153" s="424">
        <v>1</v>
      </c>
    </row>
    <row r="154" spans="1:15" ht="43.15" customHeight="1" x14ac:dyDescent="0.25">
      <c r="A154" s="765"/>
      <c r="B154" s="420" t="s">
        <v>1028</v>
      </c>
      <c r="C154" s="426">
        <v>0</v>
      </c>
      <c r="D154" s="422" t="s">
        <v>982</v>
      </c>
      <c r="E154" s="423">
        <v>0</v>
      </c>
      <c r="F154" s="423">
        <v>0</v>
      </c>
      <c r="G154" s="423">
        <v>0</v>
      </c>
      <c r="H154" s="423">
        <v>1</v>
      </c>
      <c r="I154" s="423">
        <v>1</v>
      </c>
      <c r="J154" s="423">
        <v>1</v>
      </c>
      <c r="K154" s="423">
        <v>0</v>
      </c>
      <c r="L154" s="423">
        <v>0</v>
      </c>
      <c r="M154" s="423">
        <v>0</v>
      </c>
      <c r="N154" s="423">
        <v>0</v>
      </c>
      <c r="O154" s="424">
        <v>1</v>
      </c>
    </row>
    <row r="155" spans="1:15" ht="43.15" customHeight="1" x14ac:dyDescent="0.25">
      <c r="A155" s="765"/>
      <c r="B155" s="390" t="s">
        <v>384</v>
      </c>
      <c r="C155" s="202">
        <v>0</v>
      </c>
      <c r="D155" s="394" t="s">
        <v>986</v>
      </c>
      <c r="E155" s="394">
        <v>1</v>
      </c>
      <c r="F155" s="394">
        <v>0</v>
      </c>
      <c r="G155" s="394">
        <v>1</v>
      </c>
      <c r="H155" s="394">
        <v>1</v>
      </c>
      <c r="I155" s="394">
        <v>1</v>
      </c>
      <c r="J155" s="394">
        <v>1</v>
      </c>
      <c r="K155" s="394">
        <v>0</v>
      </c>
      <c r="L155" s="394">
        <v>0</v>
      </c>
      <c r="M155" s="393">
        <v>1</v>
      </c>
      <c r="N155" s="394">
        <v>1</v>
      </c>
      <c r="O155" s="395">
        <v>1</v>
      </c>
    </row>
    <row r="156" spans="1:15" ht="38.25" customHeight="1" x14ac:dyDescent="0.25">
      <c r="A156" s="765"/>
      <c r="B156" s="390" t="s">
        <v>988</v>
      </c>
      <c r="C156" s="202">
        <v>0</v>
      </c>
      <c r="D156" s="394" t="s">
        <v>1023</v>
      </c>
      <c r="E156" s="393">
        <v>0</v>
      </c>
      <c r="F156" s="394">
        <v>0</v>
      </c>
      <c r="G156" s="393">
        <v>0</v>
      </c>
      <c r="H156" s="393">
        <v>0</v>
      </c>
      <c r="I156" s="393">
        <v>0</v>
      </c>
      <c r="J156" s="393">
        <v>0</v>
      </c>
      <c r="K156" s="393">
        <v>0</v>
      </c>
      <c r="L156" s="393">
        <v>0</v>
      </c>
      <c r="M156" s="394">
        <v>1</v>
      </c>
      <c r="N156" s="393">
        <v>0</v>
      </c>
      <c r="O156" s="395">
        <v>0</v>
      </c>
    </row>
    <row r="157" spans="1:15" ht="46.9" customHeight="1" x14ac:dyDescent="0.25">
      <c r="A157" s="765"/>
      <c r="B157" s="427" t="s">
        <v>973</v>
      </c>
      <c r="C157" s="428">
        <v>0</v>
      </c>
      <c r="D157" s="429" t="s">
        <v>1029</v>
      </c>
      <c r="E157" s="430">
        <v>0</v>
      </c>
      <c r="F157" s="431">
        <v>0</v>
      </c>
      <c r="G157" s="431">
        <v>0</v>
      </c>
      <c r="H157" s="432">
        <v>1</v>
      </c>
      <c r="I157" s="432">
        <v>1</v>
      </c>
      <c r="J157" s="432">
        <v>1</v>
      </c>
      <c r="K157" s="431">
        <v>0</v>
      </c>
      <c r="L157" s="431">
        <v>0</v>
      </c>
      <c r="M157" s="431">
        <v>0</v>
      </c>
      <c r="N157" s="431">
        <v>0</v>
      </c>
      <c r="O157" s="432">
        <v>1</v>
      </c>
    </row>
    <row r="158" spans="1:15" ht="52.9" customHeight="1" x14ac:dyDescent="0.25">
      <c r="A158" s="765"/>
      <c r="B158" s="390" t="s">
        <v>383</v>
      </c>
      <c r="C158" s="202">
        <v>0</v>
      </c>
      <c r="D158" s="394" t="s">
        <v>1024</v>
      </c>
      <c r="E158" s="394">
        <v>0</v>
      </c>
      <c r="F158" s="394">
        <v>1</v>
      </c>
      <c r="G158" s="394">
        <v>0</v>
      </c>
      <c r="H158" s="394">
        <v>0</v>
      </c>
      <c r="I158" s="394">
        <v>0</v>
      </c>
      <c r="J158" s="394">
        <v>0</v>
      </c>
      <c r="K158" s="394">
        <v>0</v>
      </c>
      <c r="L158" s="394">
        <v>0</v>
      </c>
      <c r="M158" s="394">
        <v>1</v>
      </c>
      <c r="N158" s="394">
        <v>0</v>
      </c>
      <c r="O158" s="395">
        <v>0</v>
      </c>
    </row>
    <row r="159" spans="1:15" ht="38.25" customHeight="1" x14ac:dyDescent="0.25">
      <c r="A159" s="765"/>
      <c r="B159" s="420" t="s">
        <v>382</v>
      </c>
      <c r="C159" s="426">
        <v>1</v>
      </c>
      <c r="D159" s="422" t="s">
        <v>991</v>
      </c>
      <c r="E159" s="423">
        <v>1</v>
      </c>
      <c r="F159" s="423">
        <v>0</v>
      </c>
      <c r="G159" s="423">
        <v>0</v>
      </c>
      <c r="H159" s="423">
        <v>0</v>
      </c>
      <c r="I159" s="423">
        <v>0</v>
      </c>
      <c r="J159" s="423">
        <v>0</v>
      </c>
      <c r="K159" s="423">
        <v>0</v>
      </c>
      <c r="L159" s="423">
        <v>0</v>
      </c>
      <c r="M159" s="423">
        <v>0</v>
      </c>
      <c r="N159" s="423">
        <v>0</v>
      </c>
      <c r="O159" s="424">
        <v>0</v>
      </c>
    </row>
    <row r="160" spans="1:15" ht="38.25" customHeight="1" x14ac:dyDescent="0.25">
      <c r="A160" s="765"/>
      <c r="B160" s="420" t="s">
        <v>384</v>
      </c>
      <c r="C160" s="426">
        <v>0</v>
      </c>
      <c r="D160" s="422" t="s">
        <v>993</v>
      </c>
      <c r="E160" s="423">
        <v>0</v>
      </c>
      <c r="F160" s="423">
        <v>0</v>
      </c>
      <c r="G160" s="423">
        <v>0</v>
      </c>
      <c r="H160" s="423">
        <v>1</v>
      </c>
      <c r="I160" s="423">
        <v>1</v>
      </c>
      <c r="J160" s="423">
        <v>1</v>
      </c>
      <c r="K160" s="423">
        <v>0</v>
      </c>
      <c r="L160" s="423">
        <v>0</v>
      </c>
      <c r="M160" s="423">
        <v>0</v>
      </c>
      <c r="N160" s="423">
        <v>0</v>
      </c>
      <c r="O160" s="424">
        <v>0</v>
      </c>
    </row>
    <row r="161" spans="1:15" ht="38.25" customHeight="1" x14ac:dyDescent="0.25">
      <c r="A161" s="765"/>
      <c r="B161" s="420" t="s">
        <v>973</v>
      </c>
      <c r="C161" s="426">
        <v>0</v>
      </c>
      <c r="D161" s="422" t="s">
        <v>1030</v>
      </c>
      <c r="E161" s="423">
        <v>0</v>
      </c>
      <c r="F161" s="423">
        <v>0</v>
      </c>
      <c r="G161" s="423">
        <v>0</v>
      </c>
      <c r="H161" s="423">
        <v>1</v>
      </c>
      <c r="I161" s="423">
        <v>1</v>
      </c>
      <c r="J161" s="423">
        <v>1</v>
      </c>
      <c r="K161" s="423">
        <v>0</v>
      </c>
      <c r="L161" s="423">
        <v>0</v>
      </c>
      <c r="M161" s="423">
        <v>0</v>
      </c>
      <c r="N161" s="423">
        <v>0</v>
      </c>
      <c r="O161" s="424">
        <v>1</v>
      </c>
    </row>
    <row r="162" spans="1:15" ht="55.9" customHeight="1" x14ac:dyDescent="0.25">
      <c r="A162" s="765"/>
      <c r="B162" s="433" t="s">
        <v>722</v>
      </c>
      <c r="C162" s="783">
        <v>0</v>
      </c>
      <c r="D162" s="429" t="s">
        <v>1030</v>
      </c>
      <c r="E162" s="789">
        <v>0</v>
      </c>
      <c r="F162" s="779">
        <v>0</v>
      </c>
      <c r="G162" s="779">
        <v>0</v>
      </c>
      <c r="H162" s="781">
        <v>1</v>
      </c>
      <c r="I162" s="781">
        <v>1</v>
      </c>
      <c r="J162" s="781">
        <v>1</v>
      </c>
      <c r="K162" s="779">
        <v>0</v>
      </c>
      <c r="L162" s="779">
        <v>0</v>
      </c>
      <c r="M162" s="779">
        <v>0</v>
      </c>
      <c r="N162" s="779">
        <v>0</v>
      </c>
      <c r="O162" s="781">
        <v>1</v>
      </c>
    </row>
    <row r="163" spans="1:15" ht="50.45" customHeight="1" x14ac:dyDescent="0.25">
      <c r="A163" s="765"/>
      <c r="B163" s="434" t="s">
        <v>382</v>
      </c>
      <c r="C163" s="784"/>
      <c r="D163" s="433"/>
      <c r="E163" s="790"/>
      <c r="F163" s="780"/>
      <c r="G163" s="780"/>
      <c r="H163" s="782"/>
      <c r="I163" s="782"/>
      <c r="J163" s="782"/>
      <c r="K163" s="780"/>
      <c r="L163" s="780"/>
      <c r="M163" s="780"/>
      <c r="N163" s="780"/>
      <c r="O163" s="782"/>
    </row>
    <row r="164" spans="1:15" ht="68.25" customHeight="1" x14ac:dyDescent="0.25">
      <c r="A164" s="765"/>
      <c r="B164" s="420" t="s">
        <v>383</v>
      </c>
      <c r="C164" s="426">
        <v>0</v>
      </c>
      <c r="D164" s="422" t="s">
        <v>994</v>
      </c>
      <c r="E164" s="423">
        <v>0</v>
      </c>
      <c r="F164" s="423">
        <v>1</v>
      </c>
      <c r="G164" s="423">
        <v>0</v>
      </c>
      <c r="H164" s="423">
        <v>0</v>
      </c>
      <c r="I164" s="423">
        <v>0</v>
      </c>
      <c r="J164" s="423">
        <v>0</v>
      </c>
      <c r="K164" s="423">
        <v>0</v>
      </c>
      <c r="L164" s="423">
        <v>0</v>
      </c>
      <c r="M164" s="423">
        <v>0</v>
      </c>
      <c r="N164" s="423">
        <v>0</v>
      </c>
      <c r="O164" s="424">
        <v>0</v>
      </c>
    </row>
    <row r="165" spans="1:15" x14ac:dyDescent="0.25">
      <c r="A165" s="765"/>
      <c r="B165" s="420" t="s">
        <v>382</v>
      </c>
      <c r="C165" s="426">
        <v>1</v>
      </c>
      <c r="D165" s="422" t="s">
        <v>1031</v>
      </c>
      <c r="E165" s="423">
        <v>1</v>
      </c>
      <c r="F165" s="423">
        <v>0</v>
      </c>
      <c r="G165" s="423">
        <v>0</v>
      </c>
      <c r="H165" s="423">
        <v>0</v>
      </c>
      <c r="I165" s="423">
        <v>0</v>
      </c>
      <c r="J165" s="423">
        <v>0</v>
      </c>
      <c r="K165" s="423">
        <v>0</v>
      </c>
      <c r="L165" s="423">
        <v>0</v>
      </c>
      <c r="M165" s="423">
        <v>0</v>
      </c>
      <c r="N165" s="423">
        <v>0</v>
      </c>
      <c r="O165" s="424">
        <v>0</v>
      </c>
    </row>
    <row r="166" spans="1:15" x14ac:dyDescent="0.25">
      <c r="A166" s="765"/>
      <c r="B166" s="420" t="s">
        <v>973</v>
      </c>
      <c r="C166" s="426">
        <v>0</v>
      </c>
      <c r="D166" s="422" t="s">
        <v>995</v>
      </c>
      <c r="E166" s="423">
        <v>0</v>
      </c>
      <c r="F166" s="423">
        <v>0</v>
      </c>
      <c r="G166" s="423">
        <v>0</v>
      </c>
      <c r="H166" s="423">
        <v>1</v>
      </c>
      <c r="I166" s="423">
        <v>1</v>
      </c>
      <c r="J166" s="423">
        <v>1</v>
      </c>
      <c r="K166" s="423">
        <v>0</v>
      </c>
      <c r="L166" s="423">
        <v>0</v>
      </c>
      <c r="M166" s="423">
        <v>0</v>
      </c>
      <c r="N166" s="423">
        <v>0</v>
      </c>
      <c r="O166" s="424">
        <v>1</v>
      </c>
    </row>
    <row r="167" spans="1:15" ht="30" x14ac:dyDescent="0.25">
      <c r="A167" s="765"/>
      <c r="B167" s="420" t="s">
        <v>387</v>
      </c>
      <c r="C167" s="426">
        <v>0</v>
      </c>
      <c r="D167" s="422" t="s">
        <v>996</v>
      </c>
      <c r="E167" s="423">
        <v>0</v>
      </c>
      <c r="F167" s="423">
        <v>0</v>
      </c>
      <c r="G167" s="423">
        <v>0</v>
      </c>
      <c r="H167" s="423">
        <v>1</v>
      </c>
      <c r="I167" s="423">
        <v>1</v>
      </c>
      <c r="J167" s="423">
        <v>1</v>
      </c>
      <c r="K167" s="423">
        <v>0</v>
      </c>
      <c r="L167" s="423">
        <v>0</v>
      </c>
      <c r="M167" s="423">
        <v>0</v>
      </c>
      <c r="N167" s="423">
        <v>0</v>
      </c>
      <c r="O167" s="424">
        <v>1</v>
      </c>
    </row>
    <row r="168" spans="1:15" ht="30" x14ac:dyDescent="0.25">
      <c r="A168" s="765"/>
      <c r="B168" s="420" t="s">
        <v>722</v>
      </c>
      <c r="C168" s="426">
        <v>0</v>
      </c>
      <c r="D168" s="422" t="s">
        <v>1032</v>
      </c>
      <c r="E168" s="423">
        <v>0</v>
      </c>
      <c r="F168" s="423">
        <v>0</v>
      </c>
      <c r="G168" s="423">
        <v>0</v>
      </c>
      <c r="H168" s="423">
        <v>1</v>
      </c>
      <c r="I168" s="423">
        <v>1</v>
      </c>
      <c r="J168" s="423">
        <v>1</v>
      </c>
      <c r="K168" s="423">
        <v>0</v>
      </c>
      <c r="L168" s="423">
        <v>0</v>
      </c>
      <c r="M168" s="423">
        <v>0</v>
      </c>
      <c r="N168" s="423">
        <v>0</v>
      </c>
      <c r="O168" s="424">
        <v>1</v>
      </c>
    </row>
    <row r="169" spans="1:15" ht="30" x14ac:dyDescent="0.25">
      <c r="A169" s="765"/>
      <c r="B169" s="420" t="s">
        <v>1022</v>
      </c>
      <c r="C169" s="426">
        <v>0</v>
      </c>
      <c r="D169" s="422" t="s">
        <v>1033</v>
      </c>
      <c r="E169" s="423">
        <v>0</v>
      </c>
      <c r="F169" s="423">
        <v>0</v>
      </c>
      <c r="G169" s="423">
        <v>0</v>
      </c>
      <c r="H169" s="423">
        <v>1</v>
      </c>
      <c r="I169" s="423">
        <v>1</v>
      </c>
      <c r="J169" s="423">
        <v>1</v>
      </c>
      <c r="K169" s="423">
        <v>0</v>
      </c>
      <c r="L169" s="423">
        <v>0</v>
      </c>
      <c r="M169" s="423">
        <v>0</v>
      </c>
      <c r="N169" s="423">
        <v>0</v>
      </c>
      <c r="O169" s="424">
        <v>1</v>
      </c>
    </row>
    <row r="170" spans="1:15" ht="45" x14ac:dyDescent="0.25">
      <c r="A170" s="765"/>
      <c r="B170" s="420" t="s">
        <v>1034</v>
      </c>
      <c r="C170" s="426">
        <v>0</v>
      </c>
      <c r="D170" s="422" t="s">
        <v>999</v>
      </c>
      <c r="E170" s="423">
        <v>0</v>
      </c>
      <c r="F170" s="423">
        <v>0</v>
      </c>
      <c r="G170" s="423">
        <v>0</v>
      </c>
      <c r="H170" s="423">
        <v>0</v>
      </c>
      <c r="I170" s="423">
        <v>0</v>
      </c>
      <c r="J170" s="423">
        <v>0</v>
      </c>
      <c r="K170" s="423">
        <v>0</v>
      </c>
      <c r="L170" s="423">
        <v>0</v>
      </c>
      <c r="M170" s="423">
        <v>1</v>
      </c>
      <c r="N170" s="423">
        <v>0</v>
      </c>
      <c r="O170" s="424">
        <v>0</v>
      </c>
    </row>
    <row r="171" spans="1:15" x14ac:dyDescent="0.25">
      <c r="A171" s="765"/>
      <c r="B171" s="420" t="s">
        <v>988</v>
      </c>
      <c r="C171" s="426">
        <v>0</v>
      </c>
      <c r="D171" s="422" t="s">
        <v>1001</v>
      </c>
      <c r="E171" s="423">
        <v>0</v>
      </c>
      <c r="F171" s="423">
        <v>0</v>
      </c>
      <c r="G171" s="423">
        <v>0</v>
      </c>
      <c r="H171" s="423">
        <v>0</v>
      </c>
      <c r="I171" s="423">
        <v>0</v>
      </c>
      <c r="J171" s="423">
        <v>0</v>
      </c>
      <c r="K171" s="423">
        <v>0</v>
      </c>
      <c r="L171" s="423">
        <v>0</v>
      </c>
      <c r="M171" s="423">
        <v>1</v>
      </c>
      <c r="N171" s="423">
        <v>0</v>
      </c>
      <c r="O171" s="424">
        <v>0</v>
      </c>
    </row>
    <row r="172" spans="1:15" x14ac:dyDescent="0.25">
      <c r="A172" s="765"/>
      <c r="B172" s="420" t="s">
        <v>382</v>
      </c>
      <c r="C172" s="426">
        <v>1</v>
      </c>
      <c r="D172" s="422" t="s">
        <v>1035</v>
      </c>
      <c r="E172" s="423">
        <v>1</v>
      </c>
      <c r="F172" s="423">
        <v>0</v>
      </c>
      <c r="G172" s="423">
        <v>0</v>
      </c>
      <c r="H172" s="423">
        <v>0</v>
      </c>
      <c r="I172" s="423">
        <v>0</v>
      </c>
      <c r="J172" s="423">
        <v>0</v>
      </c>
      <c r="K172" s="423">
        <v>0</v>
      </c>
      <c r="L172" s="423">
        <v>0</v>
      </c>
      <c r="M172" s="423">
        <v>0</v>
      </c>
      <c r="N172" s="423">
        <v>0</v>
      </c>
      <c r="O172" s="424">
        <v>0</v>
      </c>
    </row>
    <row r="173" spans="1:15" ht="48" customHeight="1" x14ac:dyDescent="0.25">
      <c r="A173" s="765"/>
      <c r="B173" s="420" t="s">
        <v>385</v>
      </c>
      <c r="C173" s="426">
        <v>1</v>
      </c>
      <c r="D173" s="422" t="s">
        <v>405</v>
      </c>
      <c r="E173" s="423">
        <v>1</v>
      </c>
      <c r="F173" s="423">
        <v>1</v>
      </c>
      <c r="G173" s="423">
        <v>1</v>
      </c>
      <c r="H173" s="423">
        <v>1</v>
      </c>
      <c r="I173" s="423">
        <v>1</v>
      </c>
      <c r="J173" s="423">
        <v>1</v>
      </c>
      <c r="K173" s="423">
        <v>1</v>
      </c>
      <c r="L173" s="423">
        <v>1</v>
      </c>
      <c r="M173" s="423">
        <v>1</v>
      </c>
      <c r="N173" s="423">
        <v>1</v>
      </c>
      <c r="O173" s="424">
        <v>1</v>
      </c>
    </row>
    <row r="174" spans="1:15" ht="48" customHeight="1" x14ac:dyDescent="0.25">
      <c r="A174" s="765"/>
      <c r="B174" s="390" t="s">
        <v>1016</v>
      </c>
      <c r="C174" s="400">
        <v>0</v>
      </c>
      <c r="D174" s="394" t="s">
        <v>1017</v>
      </c>
      <c r="E174" s="393">
        <v>0</v>
      </c>
      <c r="F174" s="393">
        <v>0</v>
      </c>
      <c r="G174" s="393">
        <v>0</v>
      </c>
      <c r="H174" s="393">
        <v>0</v>
      </c>
      <c r="I174" s="393">
        <v>0</v>
      </c>
      <c r="J174" s="393">
        <v>0</v>
      </c>
      <c r="K174" s="393">
        <v>0</v>
      </c>
      <c r="L174" s="393">
        <v>0</v>
      </c>
      <c r="M174" s="393">
        <v>1</v>
      </c>
      <c r="N174" s="393">
        <v>0</v>
      </c>
      <c r="O174" s="398">
        <v>0</v>
      </c>
    </row>
    <row r="175" spans="1:15" ht="48" customHeight="1" x14ac:dyDescent="0.25">
      <c r="A175" s="765"/>
      <c r="B175" s="390" t="s">
        <v>387</v>
      </c>
      <c r="C175" s="400">
        <v>0</v>
      </c>
      <c r="D175" s="394" t="s">
        <v>972</v>
      </c>
      <c r="E175" s="393">
        <v>0</v>
      </c>
      <c r="F175" s="393">
        <v>0</v>
      </c>
      <c r="G175" s="393">
        <v>0</v>
      </c>
      <c r="H175" s="393">
        <v>1</v>
      </c>
      <c r="I175" s="393">
        <v>1</v>
      </c>
      <c r="J175" s="393">
        <v>1</v>
      </c>
      <c r="K175" s="393">
        <v>0</v>
      </c>
      <c r="L175" s="393">
        <v>0</v>
      </c>
      <c r="M175" s="393">
        <v>0</v>
      </c>
      <c r="N175" s="393">
        <v>0</v>
      </c>
      <c r="O175" s="398">
        <v>1</v>
      </c>
    </row>
    <row r="176" spans="1:15" ht="48" customHeight="1" x14ac:dyDescent="0.25">
      <c r="A176" s="766"/>
      <c r="B176" s="390" t="s">
        <v>973</v>
      </c>
      <c r="C176" s="400">
        <v>0</v>
      </c>
      <c r="D176" s="394" t="s">
        <v>974</v>
      </c>
      <c r="E176" s="393">
        <v>0</v>
      </c>
      <c r="F176" s="393">
        <v>0</v>
      </c>
      <c r="G176" s="393">
        <v>0</v>
      </c>
      <c r="H176" s="393">
        <v>1</v>
      </c>
      <c r="I176" s="393">
        <v>1</v>
      </c>
      <c r="J176" s="393">
        <v>1</v>
      </c>
      <c r="K176" s="393">
        <v>0</v>
      </c>
      <c r="L176" s="393">
        <v>0</v>
      </c>
      <c r="M176" s="393">
        <v>0</v>
      </c>
      <c r="N176" s="393">
        <v>0</v>
      </c>
      <c r="O176" s="398">
        <v>1</v>
      </c>
    </row>
    <row r="177" spans="1:15" ht="48" customHeight="1" x14ac:dyDescent="0.25">
      <c r="A177" s="748" t="s">
        <v>1036</v>
      </c>
      <c r="B177" s="390" t="s">
        <v>975</v>
      </c>
      <c r="C177" s="400">
        <v>0</v>
      </c>
      <c r="D177" s="394" t="s">
        <v>976</v>
      </c>
      <c r="E177" s="393">
        <v>0</v>
      </c>
      <c r="F177" s="393">
        <v>0</v>
      </c>
      <c r="G177" s="393">
        <v>0</v>
      </c>
      <c r="H177" s="393">
        <v>0</v>
      </c>
      <c r="I177" s="393">
        <v>0</v>
      </c>
      <c r="J177" s="393">
        <v>0</v>
      </c>
      <c r="K177" s="393">
        <v>0</v>
      </c>
      <c r="L177" s="393">
        <v>0</v>
      </c>
      <c r="M177" s="393">
        <v>0</v>
      </c>
      <c r="N177" s="393">
        <v>1</v>
      </c>
      <c r="O177" s="398">
        <v>0</v>
      </c>
    </row>
    <row r="178" spans="1:15" ht="48" customHeight="1" x14ac:dyDescent="0.25">
      <c r="A178" s="749"/>
      <c r="B178" s="390" t="s">
        <v>699</v>
      </c>
      <c r="C178" s="400">
        <v>0</v>
      </c>
      <c r="D178" s="394" t="s">
        <v>979</v>
      </c>
      <c r="E178" s="393">
        <v>0</v>
      </c>
      <c r="F178" s="393">
        <v>0</v>
      </c>
      <c r="G178" s="393">
        <v>0</v>
      </c>
      <c r="H178" s="393">
        <v>1</v>
      </c>
      <c r="I178" s="393">
        <v>1</v>
      </c>
      <c r="J178" s="393">
        <v>1</v>
      </c>
      <c r="K178" s="394">
        <v>0</v>
      </c>
      <c r="L178" s="394">
        <v>0</v>
      </c>
      <c r="M178" s="394">
        <v>0</v>
      </c>
      <c r="N178" s="394">
        <v>0</v>
      </c>
      <c r="O178" s="398">
        <v>1</v>
      </c>
    </row>
    <row r="179" spans="1:15" ht="48" customHeight="1" x14ac:dyDescent="0.25">
      <c r="A179" s="749"/>
      <c r="B179" s="390" t="s">
        <v>722</v>
      </c>
      <c r="C179" s="400">
        <v>0</v>
      </c>
      <c r="D179" s="394" t="s">
        <v>1018</v>
      </c>
      <c r="E179" s="393">
        <v>0</v>
      </c>
      <c r="F179" s="393">
        <v>0</v>
      </c>
      <c r="G179" s="393">
        <v>0</v>
      </c>
      <c r="H179" s="393">
        <v>1</v>
      </c>
      <c r="I179" s="393">
        <v>1</v>
      </c>
      <c r="J179" s="393">
        <v>1</v>
      </c>
      <c r="K179" s="394">
        <v>0</v>
      </c>
      <c r="L179" s="394">
        <v>0</v>
      </c>
      <c r="M179" s="394">
        <v>0</v>
      </c>
      <c r="N179" s="394">
        <v>0</v>
      </c>
      <c r="O179" s="398">
        <v>1</v>
      </c>
    </row>
    <row r="180" spans="1:15" ht="48" customHeight="1" x14ac:dyDescent="0.25">
      <c r="A180" s="749"/>
      <c r="B180" s="390" t="s">
        <v>722</v>
      </c>
      <c r="C180" s="400">
        <v>0</v>
      </c>
      <c r="D180" s="394" t="s">
        <v>984</v>
      </c>
      <c r="E180" s="393">
        <v>0</v>
      </c>
      <c r="F180" s="393">
        <v>0</v>
      </c>
      <c r="G180" s="393">
        <v>0</v>
      </c>
      <c r="H180" s="393">
        <v>1</v>
      </c>
      <c r="I180" s="393">
        <v>1</v>
      </c>
      <c r="J180" s="393">
        <v>1</v>
      </c>
      <c r="K180" s="394">
        <v>0</v>
      </c>
      <c r="L180" s="394">
        <v>0</v>
      </c>
      <c r="M180" s="394">
        <v>0</v>
      </c>
      <c r="N180" s="394">
        <v>0</v>
      </c>
      <c r="O180" s="398">
        <v>1</v>
      </c>
    </row>
    <row r="181" spans="1:15" ht="48" customHeight="1" x14ac:dyDescent="0.25">
      <c r="A181" s="749"/>
      <c r="B181" s="390" t="s">
        <v>1020</v>
      </c>
      <c r="C181" s="202">
        <v>0</v>
      </c>
      <c r="D181" s="394" t="s">
        <v>1019</v>
      </c>
      <c r="E181" s="393">
        <v>0</v>
      </c>
      <c r="F181" s="393">
        <v>0</v>
      </c>
      <c r="G181" s="393">
        <v>0</v>
      </c>
      <c r="H181" s="394">
        <v>1</v>
      </c>
      <c r="I181" s="394">
        <v>1</v>
      </c>
      <c r="J181" s="394">
        <v>1</v>
      </c>
      <c r="K181" s="394">
        <v>0</v>
      </c>
      <c r="L181" s="394">
        <v>0</v>
      </c>
      <c r="M181" s="394">
        <v>0</v>
      </c>
      <c r="N181" s="394">
        <v>0</v>
      </c>
      <c r="O181" s="398">
        <v>1</v>
      </c>
    </row>
    <row r="182" spans="1:15" ht="48" customHeight="1" x14ac:dyDescent="0.25">
      <c r="A182" s="749"/>
      <c r="B182" s="390" t="s">
        <v>1022</v>
      </c>
      <c r="C182" s="202">
        <v>0</v>
      </c>
      <c r="D182" s="394" t="s">
        <v>1021</v>
      </c>
      <c r="E182" s="394">
        <v>0</v>
      </c>
      <c r="F182" s="394">
        <v>0</v>
      </c>
      <c r="G182" s="394">
        <v>0</v>
      </c>
      <c r="H182" s="394">
        <v>1</v>
      </c>
      <c r="I182" s="394">
        <v>1</v>
      </c>
      <c r="J182" s="394">
        <v>1</v>
      </c>
      <c r="K182" s="394">
        <v>0</v>
      </c>
      <c r="L182" s="394">
        <v>0</v>
      </c>
      <c r="M182" s="394">
        <v>0</v>
      </c>
      <c r="N182" s="394">
        <v>0</v>
      </c>
      <c r="O182" s="398">
        <v>1</v>
      </c>
    </row>
    <row r="183" spans="1:15" ht="48" customHeight="1" x14ac:dyDescent="0.25">
      <c r="A183" s="749"/>
      <c r="B183" s="390" t="s">
        <v>384</v>
      </c>
      <c r="C183" s="202">
        <v>0</v>
      </c>
      <c r="D183" s="394" t="s">
        <v>986</v>
      </c>
      <c r="E183" s="394">
        <v>1</v>
      </c>
      <c r="F183" s="394">
        <v>0</v>
      </c>
      <c r="G183" s="394">
        <v>1</v>
      </c>
      <c r="H183" s="394">
        <v>1</v>
      </c>
      <c r="I183" s="394">
        <v>1</v>
      </c>
      <c r="J183" s="394">
        <v>1</v>
      </c>
      <c r="K183" s="394"/>
      <c r="L183" s="394"/>
      <c r="M183" s="393">
        <v>1</v>
      </c>
      <c r="N183" s="394">
        <v>1</v>
      </c>
      <c r="O183" s="395">
        <v>1</v>
      </c>
    </row>
    <row r="184" spans="1:15" ht="48" customHeight="1" x14ac:dyDescent="0.25">
      <c r="A184" s="749"/>
      <c r="B184" s="390" t="s">
        <v>988</v>
      </c>
      <c r="C184" s="202">
        <v>0</v>
      </c>
      <c r="D184" s="394" t="s">
        <v>1023</v>
      </c>
      <c r="E184" s="393">
        <v>0</v>
      </c>
      <c r="F184" s="394">
        <v>0</v>
      </c>
      <c r="G184" s="393">
        <v>0</v>
      </c>
      <c r="H184" s="393">
        <v>0</v>
      </c>
      <c r="I184" s="393">
        <v>0</v>
      </c>
      <c r="J184" s="393">
        <v>0</v>
      </c>
      <c r="K184" s="393">
        <v>0</v>
      </c>
      <c r="L184" s="393">
        <v>0</v>
      </c>
      <c r="M184" s="394">
        <v>1</v>
      </c>
      <c r="N184" s="393">
        <v>0</v>
      </c>
      <c r="O184" s="395"/>
    </row>
    <row r="185" spans="1:15" ht="48" customHeight="1" x14ac:dyDescent="0.25">
      <c r="A185" s="749"/>
      <c r="B185" s="390" t="s">
        <v>383</v>
      </c>
      <c r="C185" s="202">
        <v>0</v>
      </c>
      <c r="D185" s="394" t="s">
        <v>1024</v>
      </c>
      <c r="E185" s="394">
        <v>0</v>
      </c>
      <c r="F185" s="394">
        <v>1</v>
      </c>
      <c r="G185" s="394">
        <v>0</v>
      </c>
      <c r="H185" s="394">
        <v>0</v>
      </c>
      <c r="I185" s="394">
        <v>0</v>
      </c>
      <c r="J185" s="394">
        <v>0</v>
      </c>
      <c r="K185" s="394">
        <v>0</v>
      </c>
      <c r="L185" s="394">
        <v>0</v>
      </c>
      <c r="M185" s="394">
        <v>1</v>
      </c>
      <c r="N185" s="394">
        <v>0</v>
      </c>
      <c r="O185" s="395">
        <v>0</v>
      </c>
    </row>
    <row r="186" spans="1:15" ht="36.75" customHeight="1" x14ac:dyDescent="0.25">
      <c r="A186" s="749"/>
      <c r="B186" s="390" t="s">
        <v>382</v>
      </c>
      <c r="C186" s="202">
        <v>1</v>
      </c>
      <c r="D186" s="394" t="s">
        <v>1025</v>
      </c>
      <c r="E186" s="394">
        <v>1</v>
      </c>
      <c r="F186" s="394">
        <v>0</v>
      </c>
      <c r="G186" s="394">
        <v>0</v>
      </c>
      <c r="H186" s="394">
        <v>0</v>
      </c>
      <c r="I186" s="394">
        <v>0</v>
      </c>
      <c r="J186" s="394">
        <v>0</v>
      </c>
      <c r="K186" s="394">
        <v>0</v>
      </c>
      <c r="L186" s="394">
        <v>0</v>
      </c>
      <c r="M186" s="394">
        <v>0</v>
      </c>
      <c r="N186" s="394">
        <v>0</v>
      </c>
      <c r="O186" s="394">
        <v>0</v>
      </c>
    </row>
    <row r="187" spans="1:15" ht="39" customHeight="1" x14ac:dyDescent="0.25">
      <c r="A187" s="749"/>
      <c r="B187" s="390" t="s">
        <v>384</v>
      </c>
      <c r="C187" s="202">
        <v>0</v>
      </c>
      <c r="D187" s="394" t="s">
        <v>993</v>
      </c>
      <c r="E187" s="394">
        <v>0</v>
      </c>
      <c r="F187" s="393">
        <v>0</v>
      </c>
      <c r="G187" s="394">
        <v>0</v>
      </c>
      <c r="H187" s="394">
        <v>1</v>
      </c>
      <c r="I187" s="394">
        <v>1</v>
      </c>
      <c r="J187" s="394">
        <v>1</v>
      </c>
      <c r="K187" s="394">
        <v>0</v>
      </c>
      <c r="L187" s="394">
        <v>0</v>
      </c>
      <c r="M187" s="393">
        <v>0</v>
      </c>
      <c r="N187" s="394">
        <v>0</v>
      </c>
      <c r="O187" s="395">
        <v>0</v>
      </c>
    </row>
    <row r="188" spans="1:15" ht="72" customHeight="1" x14ac:dyDescent="0.25">
      <c r="A188" s="749"/>
      <c r="B188" s="390" t="s">
        <v>383</v>
      </c>
      <c r="C188" s="202">
        <v>0</v>
      </c>
      <c r="D188" s="394" t="s">
        <v>994</v>
      </c>
      <c r="E188" s="394">
        <v>0</v>
      </c>
      <c r="F188" s="393">
        <v>1</v>
      </c>
      <c r="G188" s="394">
        <v>0</v>
      </c>
      <c r="H188" s="394">
        <v>0</v>
      </c>
      <c r="I188" s="394">
        <v>0</v>
      </c>
      <c r="J188" s="394">
        <v>0</v>
      </c>
      <c r="K188" s="394">
        <v>0</v>
      </c>
      <c r="L188" s="394">
        <v>0</v>
      </c>
      <c r="M188" s="394">
        <v>0</v>
      </c>
      <c r="N188" s="394">
        <v>0</v>
      </c>
      <c r="O188" s="394">
        <v>0</v>
      </c>
    </row>
    <row r="189" spans="1:15" ht="46.5" customHeight="1" x14ac:dyDescent="0.25">
      <c r="A189" s="749"/>
      <c r="B189" s="390" t="s">
        <v>973</v>
      </c>
      <c r="C189" s="202">
        <v>0</v>
      </c>
      <c r="D189" s="394" t="s">
        <v>995</v>
      </c>
      <c r="E189" s="394">
        <v>0</v>
      </c>
      <c r="F189" s="394">
        <v>0</v>
      </c>
      <c r="G189" s="394">
        <v>0</v>
      </c>
      <c r="H189" s="394">
        <v>1</v>
      </c>
      <c r="I189" s="394">
        <v>1</v>
      </c>
      <c r="J189" s="394">
        <v>1</v>
      </c>
      <c r="K189" s="394">
        <v>0</v>
      </c>
      <c r="L189" s="394">
        <v>0</v>
      </c>
      <c r="M189" s="394">
        <v>0</v>
      </c>
      <c r="N189" s="393">
        <v>0</v>
      </c>
      <c r="O189" s="395">
        <v>1</v>
      </c>
    </row>
    <row r="190" spans="1:15" ht="30" x14ac:dyDescent="0.25">
      <c r="A190" s="749"/>
      <c r="B190" s="390" t="s">
        <v>387</v>
      </c>
      <c r="C190" s="202">
        <v>0</v>
      </c>
      <c r="D190" s="394" t="s">
        <v>996</v>
      </c>
      <c r="E190" s="394">
        <v>0</v>
      </c>
      <c r="F190" s="394">
        <v>0</v>
      </c>
      <c r="G190" s="394">
        <v>0</v>
      </c>
      <c r="H190" s="393">
        <v>1</v>
      </c>
      <c r="I190" s="393">
        <v>1</v>
      </c>
      <c r="J190" s="393">
        <v>1</v>
      </c>
      <c r="K190" s="394">
        <v>0</v>
      </c>
      <c r="L190" s="394">
        <v>0</v>
      </c>
      <c r="M190" s="394">
        <v>0</v>
      </c>
      <c r="N190" s="394">
        <v>0</v>
      </c>
      <c r="O190" s="398">
        <v>1</v>
      </c>
    </row>
    <row r="191" spans="1:15" ht="57" customHeight="1" x14ac:dyDescent="0.25">
      <c r="A191" s="749"/>
      <c r="B191" s="390" t="s">
        <v>1026</v>
      </c>
      <c r="C191" s="202">
        <v>0</v>
      </c>
      <c r="D191" s="394" t="s">
        <v>999</v>
      </c>
      <c r="E191" s="394">
        <v>0</v>
      </c>
      <c r="F191" s="394">
        <v>0</v>
      </c>
      <c r="G191" s="394">
        <v>0</v>
      </c>
      <c r="H191" s="394">
        <v>0</v>
      </c>
      <c r="I191" s="394">
        <v>0</v>
      </c>
      <c r="J191" s="394">
        <v>0</v>
      </c>
      <c r="K191" s="394">
        <v>0</v>
      </c>
      <c r="L191" s="394">
        <v>0</v>
      </c>
      <c r="M191" s="394">
        <v>1</v>
      </c>
      <c r="N191" s="394">
        <v>0</v>
      </c>
      <c r="O191" s="395">
        <v>0</v>
      </c>
    </row>
    <row r="192" spans="1:15" x14ac:dyDescent="0.25">
      <c r="A192" s="749"/>
      <c r="B192" s="390" t="s">
        <v>988</v>
      </c>
      <c r="C192" s="202">
        <v>0</v>
      </c>
      <c r="D192" s="394" t="s">
        <v>1001</v>
      </c>
      <c r="E192" s="394">
        <v>0</v>
      </c>
      <c r="F192" s="394">
        <v>0</v>
      </c>
      <c r="G192" s="394">
        <v>0</v>
      </c>
      <c r="H192" s="393">
        <v>0</v>
      </c>
      <c r="I192" s="394">
        <v>0</v>
      </c>
      <c r="J192" s="393">
        <v>0</v>
      </c>
      <c r="K192" s="394">
        <v>0</v>
      </c>
      <c r="L192" s="394">
        <v>0</v>
      </c>
      <c r="M192" s="394">
        <v>1</v>
      </c>
      <c r="N192" s="394">
        <v>0</v>
      </c>
      <c r="O192" s="395"/>
    </row>
    <row r="193" spans="1:15" ht="30" x14ac:dyDescent="0.25">
      <c r="A193" s="749"/>
      <c r="B193" s="390" t="s">
        <v>1002</v>
      </c>
      <c r="C193" s="202">
        <v>1</v>
      </c>
      <c r="D193" s="394" t="s">
        <v>1003</v>
      </c>
      <c r="E193" s="393">
        <v>1</v>
      </c>
      <c r="F193" s="393">
        <v>1</v>
      </c>
      <c r="G193" s="393">
        <v>1</v>
      </c>
      <c r="H193" s="393">
        <v>1</v>
      </c>
      <c r="I193" s="393">
        <v>1</v>
      </c>
      <c r="J193" s="393">
        <v>1</v>
      </c>
      <c r="K193" s="393">
        <v>1</v>
      </c>
      <c r="L193" s="393">
        <v>1</v>
      </c>
      <c r="M193" s="393">
        <v>1</v>
      </c>
      <c r="N193" s="393">
        <v>1</v>
      </c>
      <c r="O193" s="398">
        <v>1</v>
      </c>
    </row>
    <row r="194" spans="1:15" ht="30" x14ac:dyDescent="0.25">
      <c r="A194" s="749"/>
      <c r="B194" s="390" t="s">
        <v>970</v>
      </c>
      <c r="C194" s="202">
        <v>0</v>
      </c>
      <c r="D194" s="394" t="s">
        <v>971</v>
      </c>
      <c r="E194" s="393">
        <v>0</v>
      </c>
      <c r="F194" s="393">
        <v>0</v>
      </c>
      <c r="G194" s="393">
        <v>0</v>
      </c>
      <c r="H194" s="393">
        <v>0</v>
      </c>
      <c r="I194" s="393">
        <v>0</v>
      </c>
      <c r="J194" s="393">
        <v>0</v>
      </c>
      <c r="K194" s="393">
        <v>0</v>
      </c>
      <c r="L194" s="393">
        <v>0</v>
      </c>
      <c r="M194" s="393">
        <v>1</v>
      </c>
      <c r="N194" s="393">
        <v>0</v>
      </c>
      <c r="O194" s="398">
        <v>0</v>
      </c>
    </row>
    <row r="195" spans="1:15" ht="57.75" customHeight="1" x14ac:dyDescent="0.25">
      <c r="A195" s="749"/>
      <c r="B195" s="390" t="s">
        <v>387</v>
      </c>
      <c r="C195" s="202">
        <v>0</v>
      </c>
      <c r="D195" s="394" t="s">
        <v>972</v>
      </c>
      <c r="E195" s="393">
        <v>0</v>
      </c>
      <c r="F195" s="393">
        <v>0</v>
      </c>
      <c r="G195" s="393">
        <v>0</v>
      </c>
      <c r="H195" s="393">
        <v>1</v>
      </c>
      <c r="I195" s="393">
        <v>1</v>
      </c>
      <c r="J195" s="393">
        <v>1</v>
      </c>
      <c r="K195" s="393">
        <v>0</v>
      </c>
      <c r="L195" s="393">
        <v>0</v>
      </c>
      <c r="M195" s="393">
        <v>0</v>
      </c>
      <c r="N195" s="393">
        <v>0</v>
      </c>
      <c r="O195" s="398">
        <v>1</v>
      </c>
    </row>
    <row r="196" spans="1:15" ht="49.5" customHeight="1" x14ac:dyDescent="0.25">
      <c r="A196" s="749"/>
      <c r="B196" s="390" t="s">
        <v>973</v>
      </c>
      <c r="C196" s="202">
        <v>0</v>
      </c>
      <c r="D196" s="394" t="s">
        <v>974</v>
      </c>
      <c r="E196" s="393">
        <v>0</v>
      </c>
      <c r="F196" s="393">
        <v>0</v>
      </c>
      <c r="G196" s="393">
        <v>0</v>
      </c>
      <c r="H196" s="393">
        <v>1</v>
      </c>
      <c r="I196" s="393">
        <v>1</v>
      </c>
      <c r="J196" s="393">
        <v>1</v>
      </c>
      <c r="K196" s="393">
        <v>0</v>
      </c>
      <c r="L196" s="393">
        <v>0</v>
      </c>
      <c r="M196" s="393">
        <v>0</v>
      </c>
      <c r="N196" s="393">
        <v>0</v>
      </c>
      <c r="O196" s="398">
        <v>1</v>
      </c>
    </row>
    <row r="197" spans="1:15" ht="40.5" customHeight="1" x14ac:dyDescent="0.25">
      <c r="A197" s="435" t="s">
        <v>38</v>
      </c>
      <c r="B197" s="390" t="s">
        <v>975</v>
      </c>
      <c r="C197" s="202">
        <v>0</v>
      </c>
      <c r="D197" s="394" t="s">
        <v>976</v>
      </c>
      <c r="E197" s="393">
        <v>0</v>
      </c>
      <c r="F197" s="393">
        <v>0</v>
      </c>
      <c r="G197" s="393">
        <v>0</v>
      </c>
      <c r="H197" s="393">
        <v>0</v>
      </c>
      <c r="I197" s="393">
        <v>0</v>
      </c>
      <c r="J197" s="393">
        <v>0</v>
      </c>
      <c r="K197" s="393">
        <v>0</v>
      </c>
      <c r="L197" s="393">
        <v>0</v>
      </c>
      <c r="M197" s="393">
        <v>0</v>
      </c>
      <c r="N197" s="393">
        <v>1</v>
      </c>
      <c r="O197" s="398">
        <v>0</v>
      </c>
    </row>
    <row r="198" spans="1:15" ht="29.25" customHeight="1" x14ac:dyDescent="0.25">
      <c r="A198" s="435"/>
      <c r="B198" s="390" t="s">
        <v>978</v>
      </c>
      <c r="C198" s="202">
        <v>0</v>
      </c>
      <c r="D198" s="394" t="s">
        <v>977</v>
      </c>
      <c r="E198" s="393">
        <v>0</v>
      </c>
      <c r="F198" s="393">
        <v>0</v>
      </c>
      <c r="G198" s="393">
        <v>0</v>
      </c>
      <c r="H198" s="393">
        <v>1</v>
      </c>
      <c r="I198" s="393">
        <v>1</v>
      </c>
      <c r="J198" s="393">
        <v>1</v>
      </c>
      <c r="K198" s="393">
        <v>0</v>
      </c>
      <c r="L198" s="393">
        <v>0</v>
      </c>
      <c r="M198" s="393">
        <v>0</v>
      </c>
      <c r="N198" s="393">
        <v>0</v>
      </c>
      <c r="O198" s="398">
        <v>1</v>
      </c>
    </row>
    <row r="199" spans="1:15" x14ac:dyDescent="0.25">
      <c r="A199" s="435"/>
      <c r="B199" s="390" t="s">
        <v>699</v>
      </c>
      <c r="C199" s="202">
        <v>0</v>
      </c>
      <c r="D199" s="394" t="s">
        <v>979</v>
      </c>
      <c r="E199" s="393">
        <v>0</v>
      </c>
      <c r="F199" s="393">
        <v>0</v>
      </c>
      <c r="G199" s="393">
        <v>0</v>
      </c>
      <c r="H199" s="393">
        <v>1</v>
      </c>
      <c r="I199" s="393">
        <v>1</v>
      </c>
      <c r="J199" s="393">
        <v>1</v>
      </c>
      <c r="K199" s="393">
        <v>0</v>
      </c>
      <c r="L199" s="393">
        <v>0</v>
      </c>
      <c r="M199" s="393">
        <v>0</v>
      </c>
      <c r="N199" s="393">
        <v>0</v>
      </c>
      <c r="O199" s="398">
        <v>1</v>
      </c>
    </row>
    <row r="200" spans="1:15" ht="45" x14ac:dyDescent="0.25">
      <c r="A200" s="435"/>
      <c r="B200" s="390" t="s">
        <v>981</v>
      </c>
      <c r="C200" s="202">
        <v>0</v>
      </c>
      <c r="D200" s="394" t="s">
        <v>980</v>
      </c>
      <c r="E200" s="393">
        <v>0</v>
      </c>
      <c r="F200" s="393">
        <v>0</v>
      </c>
      <c r="G200" s="393">
        <v>0</v>
      </c>
      <c r="H200" s="393">
        <v>1</v>
      </c>
      <c r="I200" s="393">
        <v>1</v>
      </c>
      <c r="J200" s="393">
        <v>1</v>
      </c>
      <c r="K200" s="393">
        <v>0</v>
      </c>
      <c r="L200" s="393">
        <v>0</v>
      </c>
      <c r="M200" s="393">
        <v>0</v>
      </c>
      <c r="N200" s="393">
        <v>0</v>
      </c>
      <c r="O200" s="398">
        <v>1</v>
      </c>
    </row>
    <row r="201" spans="1:15" x14ac:dyDescent="0.25">
      <c r="A201" s="435"/>
      <c r="B201" s="390" t="s">
        <v>413</v>
      </c>
      <c r="C201" s="202">
        <v>1</v>
      </c>
      <c r="D201" s="394" t="s">
        <v>982</v>
      </c>
      <c r="E201" s="393">
        <v>0</v>
      </c>
      <c r="F201" s="393">
        <v>0</v>
      </c>
      <c r="G201" s="393">
        <v>0</v>
      </c>
      <c r="H201" s="393">
        <v>1</v>
      </c>
      <c r="I201" s="393">
        <v>1</v>
      </c>
      <c r="J201" s="393">
        <v>1</v>
      </c>
      <c r="K201" s="393">
        <v>0</v>
      </c>
      <c r="L201" s="393">
        <v>0</v>
      </c>
      <c r="M201" s="393">
        <v>0</v>
      </c>
      <c r="N201" s="393">
        <v>0</v>
      </c>
      <c r="O201" s="398">
        <v>1</v>
      </c>
    </row>
    <row r="202" spans="1:15" x14ac:dyDescent="0.25">
      <c r="A202" s="435"/>
      <c r="B202" s="390" t="s">
        <v>353</v>
      </c>
      <c r="C202" s="202">
        <v>1</v>
      </c>
      <c r="D202" s="394" t="s">
        <v>983</v>
      </c>
      <c r="E202" s="393">
        <v>1</v>
      </c>
      <c r="F202" s="393">
        <v>0</v>
      </c>
      <c r="G202" s="393">
        <v>0</v>
      </c>
      <c r="H202" s="393">
        <v>0</v>
      </c>
      <c r="I202" s="393">
        <v>0</v>
      </c>
      <c r="J202" s="393">
        <v>0</v>
      </c>
      <c r="K202" s="393">
        <v>0</v>
      </c>
      <c r="L202" s="393">
        <v>0</v>
      </c>
      <c r="M202" s="393">
        <v>0</v>
      </c>
      <c r="N202" s="393">
        <v>0</v>
      </c>
      <c r="O202" s="393">
        <v>0</v>
      </c>
    </row>
    <row r="203" spans="1:15" ht="30" x14ac:dyDescent="0.25">
      <c r="A203" s="435"/>
      <c r="B203" s="390" t="s">
        <v>985</v>
      </c>
      <c r="C203" s="202">
        <v>0</v>
      </c>
      <c r="D203" s="394" t="s">
        <v>984</v>
      </c>
      <c r="E203" s="393">
        <v>0</v>
      </c>
      <c r="F203" s="393">
        <v>0</v>
      </c>
      <c r="G203" s="393">
        <v>0</v>
      </c>
      <c r="H203" s="393">
        <v>1</v>
      </c>
      <c r="I203" s="393">
        <v>1</v>
      </c>
      <c r="J203" s="393">
        <v>1</v>
      </c>
      <c r="K203" s="393">
        <v>0</v>
      </c>
      <c r="L203" s="393">
        <v>0</v>
      </c>
      <c r="M203" s="393">
        <v>0</v>
      </c>
      <c r="N203" s="393">
        <v>0</v>
      </c>
      <c r="O203" s="398">
        <v>1</v>
      </c>
    </row>
    <row r="204" spans="1:15" x14ac:dyDescent="0.25">
      <c r="A204" s="435"/>
      <c r="B204" s="390" t="s">
        <v>384</v>
      </c>
      <c r="C204" s="202">
        <v>0</v>
      </c>
      <c r="D204" s="394" t="s">
        <v>986</v>
      </c>
      <c r="E204" s="393">
        <v>1</v>
      </c>
      <c r="F204" s="393">
        <v>0</v>
      </c>
      <c r="G204" s="393">
        <v>1</v>
      </c>
      <c r="H204" s="393">
        <v>1</v>
      </c>
      <c r="I204" s="393">
        <v>1</v>
      </c>
      <c r="J204" s="393">
        <v>1</v>
      </c>
      <c r="K204" s="393">
        <v>0</v>
      </c>
      <c r="L204" s="393">
        <v>0</v>
      </c>
      <c r="M204" s="393">
        <v>1</v>
      </c>
      <c r="N204" s="393">
        <v>1</v>
      </c>
      <c r="O204" s="398">
        <v>1</v>
      </c>
    </row>
    <row r="205" spans="1:15" ht="30" x14ac:dyDescent="0.25">
      <c r="A205" s="435"/>
      <c r="B205" s="390" t="s">
        <v>985</v>
      </c>
      <c r="C205" s="202">
        <v>0</v>
      </c>
      <c r="D205" s="394" t="s">
        <v>987</v>
      </c>
      <c r="E205" s="393">
        <v>0</v>
      </c>
      <c r="F205" s="393">
        <v>0</v>
      </c>
      <c r="G205" s="393">
        <v>0</v>
      </c>
      <c r="H205" s="393">
        <v>1</v>
      </c>
      <c r="I205" s="393">
        <v>1</v>
      </c>
      <c r="J205" s="393">
        <v>1</v>
      </c>
      <c r="K205" s="393">
        <v>0</v>
      </c>
      <c r="L205" s="393">
        <v>0</v>
      </c>
      <c r="M205" s="393">
        <v>0</v>
      </c>
      <c r="N205" s="393">
        <v>0</v>
      </c>
      <c r="O205" s="398">
        <v>1</v>
      </c>
    </row>
    <row r="206" spans="1:15" ht="25.5" x14ac:dyDescent="0.25">
      <c r="A206" s="435"/>
      <c r="B206" s="390" t="s">
        <v>988</v>
      </c>
      <c r="C206" s="202">
        <v>0</v>
      </c>
      <c r="D206" s="394" t="s">
        <v>989</v>
      </c>
      <c r="E206" s="393">
        <v>0</v>
      </c>
      <c r="F206" s="393">
        <v>0</v>
      </c>
      <c r="G206" s="393">
        <v>0</v>
      </c>
      <c r="H206" s="393">
        <v>0</v>
      </c>
      <c r="I206" s="393">
        <v>0</v>
      </c>
      <c r="J206" s="393">
        <v>0</v>
      </c>
      <c r="K206" s="393">
        <v>0</v>
      </c>
      <c r="L206" s="393">
        <v>0</v>
      </c>
      <c r="M206" s="394">
        <v>1</v>
      </c>
      <c r="N206" s="394">
        <v>0</v>
      </c>
      <c r="O206" s="398">
        <v>0</v>
      </c>
    </row>
    <row r="207" spans="1:15" ht="25.5" x14ac:dyDescent="0.25">
      <c r="A207" s="435"/>
      <c r="B207" s="390" t="s">
        <v>383</v>
      </c>
      <c r="C207" s="202">
        <v>0</v>
      </c>
      <c r="D207" s="394" t="s">
        <v>990</v>
      </c>
      <c r="E207" s="394">
        <v>0</v>
      </c>
      <c r="F207" s="394">
        <v>1</v>
      </c>
      <c r="G207" s="394">
        <v>0</v>
      </c>
      <c r="H207" s="394">
        <v>0</v>
      </c>
      <c r="I207" s="394">
        <v>0</v>
      </c>
      <c r="J207" s="394">
        <v>0</v>
      </c>
      <c r="K207" s="394">
        <v>0</v>
      </c>
      <c r="L207" s="394">
        <v>0</v>
      </c>
      <c r="M207" s="394">
        <v>1</v>
      </c>
      <c r="N207" s="394">
        <v>0</v>
      </c>
      <c r="O207" s="398">
        <v>0</v>
      </c>
    </row>
    <row r="208" spans="1:15" ht="30" x14ac:dyDescent="0.25">
      <c r="A208" s="435"/>
      <c r="B208" s="390" t="s">
        <v>978</v>
      </c>
      <c r="C208" s="202">
        <v>0</v>
      </c>
      <c r="D208" s="394" t="s">
        <v>991</v>
      </c>
      <c r="E208" s="394">
        <v>0</v>
      </c>
      <c r="F208" s="394">
        <v>0</v>
      </c>
      <c r="G208" s="394">
        <v>0</v>
      </c>
      <c r="H208" s="394">
        <v>1</v>
      </c>
      <c r="I208" s="394">
        <v>1</v>
      </c>
      <c r="J208" s="394">
        <v>1</v>
      </c>
      <c r="K208" s="394">
        <v>0</v>
      </c>
      <c r="L208" s="394">
        <v>0</v>
      </c>
      <c r="M208" s="394">
        <v>0</v>
      </c>
      <c r="N208" s="394">
        <v>0</v>
      </c>
      <c r="O208" s="395">
        <v>1</v>
      </c>
    </row>
    <row r="209" spans="1:15" ht="30" x14ac:dyDescent="0.25">
      <c r="A209" s="435"/>
      <c r="B209" s="390" t="s">
        <v>412</v>
      </c>
      <c r="C209" s="400">
        <v>0</v>
      </c>
      <c r="D209" s="394" t="s">
        <v>992</v>
      </c>
      <c r="E209" s="393">
        <v>0</v>
      </c>
      <c r="F209" s="393">
        <v>0</v>
      </c>
      <c r="G209" s="393">
        <v>0</v>
      </c>
      <c r="H209" s="393">
        <v>1</v>
      </c>
      <c r="I209" s="393">
        <v>1</v>
      </c>
      <c r="J209" s="393">
        <v>1</v>
      </c>
      <c r="K209" s="394">
        <v>0</v>
      </c>
      <c r="L209" s="394">
        <v>0</v>
      </c>
      <c r="M209" s="394">
        <v>0</v>
      </c>
      <c r="N209" s="394">
        <v>0</v>
      </c>
      <c r="O209" s="395">
        <v>1</v>
      </c>
    </row>
    <row r="210" spans="1:15" ht="25.5" x14ac:dyDescent="0.25">
      <c r="A210" s="435"/>
      <c r="B210" s="390" t="s">
        <v>384</v>
      </c>
      <c r="C210" s="202">
        <v>0</v>
      </c>
      <c r="D210" s="394" t="s">
        <v>993</v>
      </c>
      <c r="E210" s="394">
        <v>0</v>
      </c>
      <c r="F210" s="394">
        <v>0</v>
      </c>
      <c r="G210" s="393">
        <v>0</v>
      </c>
      <c r="H210" s="394">
        <v>1</v>
      </c>
      <c r="I210" s="394">
        <v>1</v>
      </c>
      <c r="J210" s="393">
        <v>1</v>
      </c>
      <c r="K210" s="394">
        <v>0</v>
      </c>
      <c r="L210" s="394">
        <v>0</v>
      </c>
      <c r="M210" s="394">
        <v>0</v>
      </c>
      <c r="N210" s="394">
        <v>0</v>
      </c>
      <c r="O210" s="395">
        <v>0</v>
      </c>
    </row>
    <row r="211" spans="1:15" ht="25.5" x14ac:dyDescent="0.25">
      <c r="A211" s="435"/>
      <c r="B211" s="402" t="s">
        <v>383</v>
      </c>
      <c r="C211" s="202">
        <v>0</v>
      </c>
      <c r="D211" s="394" t="s">
        <v>994</v>
      </c>
      <c r="E211" s="394">
        <v>0</v>
      </c>
      <c r="F211" s="394">
        <v>1</v>
      </c>
      <c r="G211" s="394">
        <v>0</v>
      </c>
      <c r="H211" s="394">
        <v>0</v>
      </c>
      <c r="I211" s="394">
        <v>0</v>
      </c>
      <c r="J211" s="394">
        <v>0</v>
      </c>
      <c r="K211" s="394">
        <v>0</v>
      </c>
      <c r="L211" s="394">
        <v>0</v>
      </c>
      <c r="M211" s="394">
        <v>0</v>
      </c>
      <c r="N211" s="394">
        <v>0</v>
      </c>
      <c r="O211" s="395">
        <v>0</v>
      </c>
    </row>
    <row r="212" spans="1:15" x14ac:dyDescent="0.25">
      <c r="A212" s="435"/>
      <c r="B212" s="402" t="s">
        <v>973</v>
      </c>
      <c r="C212" s="202">
        <v>0</v>
      </c>
      <c r="D212" s="394" t="s">
        <v>995</v>
      </c>
      <c r="E212" s="394">
        <v>0</v>
      </c>
      <c r="F212" s="393">
        <v>0</v>
      </c>
      <c r="G212" s="394">
        <v>0</v>
      </c>
      <c r="H212" s="394">
        <v>1</v>
      </c>
      <c r="I212" s="394">
        <v>1</v>
      </c>
      <c r="J212" s="394">
        <v>1</v>
      </c>
      <c r="K212" s="394">
        <v>0</v>
      </c>
      <c r="L212" s="394">
        <v>0</v>
      </c>
      <c r="M212" s="394">
        <v>0</v>
      </c>
      <c r="N212" s="394">
        <v>0</v>
      </c>
      <c r="O212" s="395">
        <v>1</v>
      </c>
    </row>
    <row r="213" spans="1:15" ht="30" x14ac:dyDescent="0.25">
      <c r="A213" s="435"/>
      <c r="B213" s="402" t="s">
        <v>387</v>
      </c>
      <c r="C213" s="202">
        <v>0</v>
      </c>
      <c r="D213" s="394" t="s">
        <v>996</v>
      </c>
      <c r="E213" s="394">
        <v>0</v>
      </c>
      <c r="F213" s="394">
        <v>0</v>
      </c>
      <c r="G213" s="394">
        <v>0</v>
      </c>
      <c r="H213" s="394">
        <v>1</v>
      </c>
      <c r="I213" s="394">
        <v>1</v>
      </c>
      <c r="J213" s="394">
        <v>1</v>
      </c>
      <c r="K213" s="394">
        <v>0</v>
      </c>
      <c r="L213" s="394">
        <v>0</v>
      </c>
      <c r="M213" s="394">
        <v>0</v>
      </c>
      <c r="N213" s="394">
        <v>0</v>
      </c>
      <c r="O213" s="395">
        <v>1</v>
      </c>
    </row>
    <row r="214" spans="1:15" ht="30" x14ac:dyDescent="0.25">
      <c r="A214" s="435"/>
      <c r="B214" s="402" t="s">
        <v>412</v>
      </c>
      <c r="C214" s="202">
        <v>0</v>
      </c>
      <c r="D214" s="394" t="s">
        <v>997</v>
      </c>
      <c r="E214" s="394">
        <v>0</v>
      </c>
      <c r="F214" s="394">
        <v>0</v>
      </c>
      <c r="G214" s="394">
        <v>0</v>
      </c>
      <c r="H214" s="394">
        <v>1</v>
      </c>
      <c r="I214" s="394">
        <v>1</v>
      </c>
      <c r="J214" s="394">
        <v>1</v>
      </c>
      <c r="K214" s="394">
        <v>0</v>
      </c>
      <c r="L214" s="394">
        <v>0</v>
      </c>
      <c r="M214" s="394">
        <v>0</v>
      </c>
      <c r="N214" s="394">
        <v>0</v>
      </c>
      <c r="O214" s="395">
        <v>1</v>
      </c>
    </row>
    <row r="215" spans="1:15" ht="30" x14ac:dyDescent="0.25">
      <c r="A215" s="435"/>
      <c r="B215" s="390" t="s">
        <v>978</v>
      </c>
      <c r="C215" s="202">
        <v>0</v>
      </c>
      <c r="D215" s="394" t="s">
        <v>998</v>
      </c>
      <c r="E215" s="394">
        <v>0</v>
      </c>
      <c r="F215" s="394">
        <v>0</v>
      </c>
      <c r="G215" s="394">
        <v>0</v>
      </c>
      <c r="H215" s="393">
        <v>1</v>
      </c>
      <c r="I215" s="393">
        <v>1</v>
      </c>
      <c r="J215" s="393">
        <v>1</v>
      </c>
      <c r="K215" s="394">
        <v>0</v>
      </c>
      <c r="L215" s="394">
        <v>0</v>
      </c>
      <c r="M215" s="394">
        <v>0</v>
      </c>
      <c r="N215" s="394">
        <v>0</v>
      </c>
      <c r="O215" s="398">
        <v>1</v>
      </c>
    </row>
    <row r="216" spans="1:15" ht="45" x14ac:dyDescent="0.25">
      <c r="A216" s="435"/>
      <c r="B216" s="390" t="s">
        <v>1000</v>
      </c>
      <c r="C216" s="202">
        <v>0</v>
      </c>
      <c r="D216" s="394" t="s">
        <v>999</v>
      </c>
      <c r="E216" s="394">
        <v>0</v>
      </c>
      <c r="F216" s="394">
        <v>0</v>
      </c>
      <c r="G216" s="394">
        <v>0</v>
      </c>
      <c r="H216" s="394">
        <v>0</v>
      </c>
      <c r="I216" s="394">
        <v>0</v>
      </c>
      <c r="J216" s="394">
        <v>0</v>
      </c>
      <c r="K216" s="394">
        <v>0</v>
      </c>
      <c r="L216" s="394">
        <v>0</v>
      </c>
      <c r="M216" s="394">
        <v>1</v>
      </c>
      <c r="N216" s="394">
        <v>0</v>
      </c>
      <c r="O216" s="398">
        <v>0</v>
      </c>
    </row>
    <row r="217" spans="1:15" x14ac:dyDescent="0.25">
      <c r="A217" s="435"/>
      <c r="B217" s="390" t="s">
        <v>988</v>
      </c>
      <c r="C217" s="202">
        <v>0</v>
      </c>
      <c r="D217" s="394" t="s">
        <v>1001</v>
      </c>
      <c r="E217" s="394">
        <v>0</v>
      </c>
      <c r="F217" s="394">
        <v>0</v>
      </c>
      <c r="G217" s="394">
        <v>0</v>
      </c>
      <c r="H217" s="394">
        <v>0</v>
      </c>
      <c r="I217" s="394">
        <v>0</v>
      </c>
      <c r="J217" s="394">
        <v>0</v>
      </c>
      <c r="K217" s="394">
        <v>0</v>
      </c>
      <c r="L217" s="394">
        <v>0</v>
      </c>
      <c r="M217" s="394">
        <v>1</v>
      </c>
      <c r="N217" s="394">
        <v>0</v>
      </c>
      <c r="O217" s="395">
        <v>0</v>
      </c>
    </row>
    <row r="218" spans="1:15" ht="30.75" thickBot="1" x14ac:dyDescent="0.3">
      <c r="A218" s="435"/>
      <c r="B218" s="390" t="s">
        <v>1002</v>
      </c>
      <c r="C218" s="202">
        <v>1</v>
      </c>
      <c r="D218" s="394" t="s">
        <v>1003</v>
      </c>
      <c r="E218" s="394">
        <v>1</v>
      </c>
      <c r="F218" s="394">
        <v>1</v>
      </c>
      <c r="G218" s="394">
        <v>1</v>
      </c>
      <c r="H218" s="393">
        <v>1</v>
      </c>
      <c r="I218" s="394">
        <v>1</v>
      </c>
      <c r="J218" s="393">
        <v>1</v>
      </c>
      <c r="K218" s="394">
        <v>1</v>
      </c>
      <c r="L218" s="394">
        <v>1</v>
      </c>
      <c r="M218" s="394">
        <v>1</v>
      </c>
      <c r="N218" s="394">
        <v>1</v>
      </c>
      <c r="O218" s="395">
        <v>1</v>
      </c>
    </row>
    <row r="219" spans="1:15" x14ac:dyDescent="0.25">
      <c r="A219" s="262" t="s">
        <v>793</v>
      </c>
      <c r="B219" s="776"/>
      <c r="C219" s="777"/>
      <c r="D219" s="777"/>
      <c r="E219" s="777"/>
      <c r="F219" s="777"/>
      <c r="G219" s="777"/>
      <c r="H219" s="777"/>
      <c r="I219" s="777"/>
      <c r="J219" s="777"/>
      <c r="K219" s="777"/>
      <c r="L219" s="777"/>
      <c r="M219" s="777"/>
      <c r="N219" s="777"/>
      <c r="O219" s="778"/>
    </row>
    <row r="220" spans="1:15" ht="30" x14ac:dyDescent="0.25">
      <c r="A220" s="751" t="s">
        <v>53</v>
      </c>
      <c r="B220" s="390" t="s">
        <v>430</v>
      </c>
      <c r="C220" s="202">
        <v>0</v>
      </c>
      <c r="D220" s="202"/>
      <c r="E220" s="393">
        <v>1</v>
      </c>
      <c r="F220" s="393">
        <v>1</v>
      </c>
      <c r="G220" s="393">
        <v>1</v>
      </c>
      <c r="H220" s="393">
        <v>1</v>
      </c>
      <c r="I220" s="393">
        <v>1</v>
      </c>
      <c r="J220" s="393">
        <v>1</v>
      </c>
      <c r="K220" s="393">
        <v>1</v>
      </c>
      <c r="L220" s="393">
        <v>1</v>
      </c>
      <c r="M220" s="393">
        <v>1</v>
      </c>
      <c r="N220" s="393">
        <v>1</v>
      </c>
      <c r="O220" s="395">
        <v>1</v>
      </c>
    </row>
    <row r="221" spans="1:15" ht="30" x14ac:dyDescent="0.25">
      <c r="A221" s="752"/>
      <c r="B221" s="390" t="s">
        <v>431</v>
      </c>
      <c r="C221" s="400">
        <v>1</v>
      </c>
      <c r="D221" s="436" t="s">
        <v>727</v>
      </c>
      <c r="E221" s="393">
        <v>1</v>
      </c>
      <c r="F221" s="393">
        <v>1</v>
      </c>
      <c r="G221" s="393">
        <v>1</v>
      </c>
      <c r="H221" s="393">
        <v>1</v>
      </c>
      <c r="I221" s="393">
        <v>1</v>
      </c>
      <c r="J221" s="393">
        <v>1</v>
      </c>
      <c r="K221" s="393">
        <v>1</v>
      </c>
      <c r="L221" s="393">
        <v>1</v>
      </c>
      <c r="M221" s="393">
        <v>1</v>
      </c>
      <c r="N221" s="393">
        <v>1</v>
      </c>
      <c r="O221" s="395">
        <v>1</v>
      </c>
    </row>
    <row r="222" spans="1:15" ht="39" customHeight="1" x14ac:dyDescent="0.25">
      <c r="A222" s="752"/>
      <c r="B222" s="390" t="s">
        <v>399</v>
      </c>
      <c r="C222" s="400">
        <v>1</v>
      </c>
      <c r="D222" s="437" t="s">
        <v>432</v>
      </c>
      <c r="E222" s="394">
        <v>0</v>
      </c>
      <c r="F222" s="393">
        <v>1</v>
      </c>
      <c r="G222" s="394">
        <v>0</v>
      </c>
      <c r="H222" s="394">
        <v>0</v>
      </c>
      <c r="I222" s="394">
        <v>0</v>
      </c>
      <c r="J222" s="394">
        <v>0</v>
      </c>
      <c r="K222" s="394">
        <v>0</v>
      </c>
      <c r="L222" s="394">
        <v>0</v>
      </c>
      <c r="M222" s="394">
        <v>0</v>
      </c>
      <c r="N222" s="394">
        <v>1</v>
      </c>
      <c r="O222" s="395">
        <v>0</v>
      </c>
    </row>
    <row r="223" spans="1:15" ht="24" customHeight="1" x14ac:dyDescent="0.25">
      <c r="A223" s="752"/>
      <c r="B223" s="390" t="s">
        <v>433</v>
      </c>
      <c r="C223" s="400">
        <v>1</v>
      </c>
      <c r="D223" s="202" t="s">
        <v>434</v>
      </c>
      <c r="E223" s="394">
        <v>0</v>
      </c>
      <c r="F223" s="394">
        <v>0</v>
      </c>
      <c r="G223" s="394">
        <v>0</v>
      </c>
      <c r="H223" s="394">
        <v>0</v>
      </c>
      <c r="I223" s="394">
        <v>0</v>
      </c>
      <c r="J223" s="394">
        <v>0</v>
      </c>
      <c r="K223" s="394">
        <v>0</v>
      </c>
      <c r="L223" s="394">
        <v>0</v>
      </c>
      <c r="M223" s="393">
        <v>1</v>
      </c>
      <c r="N223" s="394">
        <v>0</v>
      </c>
      <c r="O223" s="395">
        <v>0</v>
      </c>
    </row>
    <row r="224" spans="1:15" ht="30" x14ac:dyDescent="0.25">
      <c r="A224" s="752"/>
      <c r="B224" s="390" t="s">
        <v>435</v>
      </c>
      <c r="C224" s="400">
        <v>1</v>
      </c>
      <c r="D224" s="202" t="s">
        <v>728</v>
      </c>
      <c r="E224" s="394">
        <v>0</v>
      </c>
      <c r="F224" s="394">
        <v>0</v>
      </c>
      <c r="G224" s="394">
        <v>0</v>
      </c>
      <c r="H224" s="393">
        <v>1</v>
      </c>
      <c r="I224" s="393">
        <v>1</v>
      </c>
      <c r="J224" s="393">
        <v>1</v>
      </c>
      <c r="K224" s="394">
        <v>0</v>
      </c>
      <c r="L224" s="394">
        <v>0</v>
      </c>
      <c r="M224" s="394">
        <v>0</v>
      </c>
      <c r="N224" s="394">
        <v>0</v>
      </c>
      <c r="O224" s="395">
        <v>0</v>
      </c>
    </row>
    <row r="225" spans="1:15" ht="87" customHeight="1" x14ac:dyDescent="0.25">
      <c r="A225" s="752"/>
      <c r="B225" s="390" t="s">
        <v>383</v>
      </c>
      <c r="C225" s="202">
        <v>0</v>
      </c>
      <c r="D225" s="437" t="s">
        <v>729</v>
      </c>
      <c r="E225" s="394">
        <v>0</v>
      </c>
      <c r="F225" s="394">
        <v>1</v>
      </c>
      <c r="G225" s="394">
        <v>0</v>
      </c>
      <c r="H225" s="394">
        <v>0</v>
      </c>
      <c r="I225" s="394">
        <v>0</v>
      </c>
      <c r="J225" s="394">
        <v>0</v>
      </c>
      <c r="K225" s="394">
        <v>0</v>
      </c>
      <c r="L225" s="394">
        <v>0</v>
      </c>
      <c r="M225" s="393">
        <v>0</v>
      </c>
      <c r="N225" s="394">
        <v>0</v>
      </c>
      <c r="O225" s="395">
        <v>1</v>
      </c>
    </row>
    <row r="226" spans="1:15" ht="78" customHeight="1" x14ac:dyDescent="0.25">
      <c r="A226" s="752"/>
      <c r="B226" s="390" t="s">
        <v>730</v>
      </c>
      <c r="C226" s="202">
        <v>0</v>
      </c>
      <c r="D226" s="437" t="s">
        <v>718</v>
      </c>
      <c r="E226" s="394">
        <v>0</v>
      </c>
      <c r="F226" s="394">
        <v>0</v>
      </c>
      <c r="G226" s="394">
        <v>0</v>
      </c>
      <c r="H226" s="394">
        <v>0</v>
      </c>
      <c r="I226" s="394">
        <v>0</v>
      </c>
      <c r="J226" s="394">
        <v>0</v>
      </c>
      <c r="K226" s="394">
        <v>0</v>
      </c>
      <c r="L226" s="394">
        <v>0</v>
      </c>
      <c r="M226" s="393">
        <v>0</v>
      </c>
      <c r="N226" s="394">
        <v>1</v>
      </c>
      <c r="O226" s="395">
        <v>0</v>
      </c>
    </row>
    <row r="227" spans="1:15" ht="34.5" customHeight="1" x14ac:dyDescent="0.25">
      <c r="A227" s="775"/>
      <c r="B227" s="390" t="s">
        <v>1234</v>
      </c>
      <c r="C227" s="400">
        <v>1</v>
      </c>
      <c r="D227" s="437" t="s">
        <v>436</v>
      </c>
      <c r="E227" s="394">
        <v>0</v>
      </c>
      <c r="F227" s="394">
        <v>0</v>
      </c>
      <c r="G227" s="394">
        <v>0</v>
      </c>
      <c r="H227" s="394">
        <v>0</v>
      </c>
      <c r="I227" s="394">
        <v>0</v>
      </c>
      <c r="J227" s="394">
        <v>0</v>
      </c>
      <c r="K227" s="394">
        <v>0</v>
      </c>
      <c r="L227" s="394">
        <v>0</v>
      </c>
      <c r="M227" s="393">
        <v>1</v>
      </c>
      <c r="N227" s="394">
        <v>0</v>
      </c>
      <c r="O227" s="395">
        <v>0</v>
      </c>
    </row>
    <row r="228" spans="1:15" ht="38.25" customHeight="1" x14ac:dyDescent="0.25">
      <c r="A228" s="751" t="s">
        <v>55</v>
      </c>
      <c r="B228" s="390" t="s">
        <v>439</v>
      </c>
      <c r="C228" s="202">
        <v>0</v>
      </c>
      <c r="D228" s="394" t="s">
        <v>85</v>
      </c>
      <c r="E228" s="393">
        <v>1</v>
      </c>
      <c r="F228" s="393">
        <v>1</v>
      </c>
      <c r="G228" s="393">
        <v>1</v>
      </c>
      <c r="H228" s="393">
        <v>1</v>
      </c>
      <c r="I228" s="393">
        <v>1</v>
      </c>
      <c r="J228" s="393">
        <v>1</v>
      </c>
      <c r="K228" s="393">
        <v>1</v>
      </c>
      <c r="L228" s="394">
        <v>1</v>
      </c>
      <c r="M228" s="393">
        <v>1</v>
      </c>
      <c r="N228" s="393">
        <v>1</v>
      </c>
      <c r="O228" s="395">
        <v>1</v>
      </c>
    </row>
    <row r="229" spans="1:15" ht="32.25" customHeight="1" x14ac:dyDescent="0.25">
      <c r="A229" s="752"/>
      <c r="B229" s="390" t="s">
        <v>383</v>
      </c>
      <c r="C229" s="202">
        <v>0</v>
      </c>
      <c r="D229" s="394" t="s">
        <v>85</v>
      </c>
      <c r="E229" s="394">
        <v>0</v>
      </c>
      <c r="F229" s="393">
        <v>1</v>
      </c>
      <c r="G229" s="394">
        <v>0</v>
      </c>
      <c r="H229" s="394">
        <v>0</v>
      </c>
      <c r="I229" s="394">
        <v>0</v>
      </c>
      <c r="J229" s="394">
        <v>0</v>
      </c>
      <c r="K229" s="394">
        <v>0</v>
      </c>
      <c r="L229" s="394">
        <v>0</v>
      </c>
      <c r="M229" s="393">
        <v>1</v>
      </c>
      <c r="N229" s="394">
        <v>0</v>
      </c>
      <c r="O229" s="395">
        <v>1</v>
      </c>
    </row>
    <row r="230" spans="1:15" ht="33" customHeight="1" x14ac:dyDescent="0.25">
      <c r="A230" s="752"/>
      <c r="B230" s="390" t="s">
        <v>734</v>
      </c>
      <c r="C230" s="202">
        <v>0</v>
      </c>
      <c r="D230" s="394" t="s">
        <v>85</v>
      </c>
      <c r="E230" s="394">
        <v>0</v>
      </c>
      <c r="F230" s="394">
        <v>0</v>
      </c>
      <c r="G230" s="393">
        <v>1</v>
      </c>
      <c r="H230" s="394">
        <v>0</v>
      </c>
      <c r="I230" s="394">
        <v>0</v>
      </c>
      <c r="J230" s="394">
        <v>0</v>
      </c>
      <c r="K230" s="393">
        <v>1</v>
      </c>
      <c r="L230" s="394">
        <v>0</v>
      </c>
      <c r="M230" s="393">
        <v>0</v>
      </c>
      <c r="N230" s="394">
        <v>0</v>
      </c>
      <c r="O230" s="395">
        <v>0</v>
      </c>
    </row>
    <row r="231" spans="1:15" ht="29.25" customHeight="1" x14ac:dyDescent="0.25">
      <c r="A231" s="752"/>
      <c r="B231" s="390" t="s">
        <v>730</v>
      </c>
      <c r="C231" s="202">
        <v>0</v>
      </c>
      <c r="D231" s="394" t="s">
        <v>85</v>
      </c>
      <c r="E231" s="394">
        <v>0</v>
      </c>
      <c r="F231" s="394">
        <v>0</v>
      </c>
      <c r="G231" s="394">
        <v>0</v>
      </c>
      <c r="H231" s="394">
        <v>0</v>
      </c>
      <c r="I231" s="394">
        <v>0</v>
      </c>
      <c r="J231" s="394">
        <v>0</v>
      </c>
      <c r="K231" s="394">
        <v>0</v>
      </c>
      <c r="L231" s="394">
        <v>0</v>
      </c>
      <c r="M231" s="393">
        <v>0</v>
      </c>
      <c r="N231" s="393">
        <v>1</v>
      </c>
      <c r="O231" s="395">
        <v>0</v>
      </c>
    </row>
    <row r="232" spans="1:15" ht="40.5" customHeight="1" x14ac:dyDescent="0.25">
      <c r="A232" s="752"/>
      <c r="B232" s="390" t="s">
        <v>735</v>
      </c>
      <c r="C232" s="400">
        <v>1</v>
      </c>
      <c r="D232" s="394" t="s">
        <v>85</v>
      </c>
      <c r="E232" s="394">
        <v>0</v>
      </c>
      <c r="F232" s="394">
        <v>0</v>
      </c>
      <c r="G232" s="394">
        <v>0</v>
      </c>
      <c r="H232" s="394">
        <v>0</v>
      </c>
      <c r="I232" s="394">
        <v>0</v>
      </c>
      <c r="J232" s="394">
        <v>0</v>
      </c>
      <c r="K232" s="394">
        <v>0</v>
      </c>
      <c r="L232" s="394">
        <v>0</v>
      </c>
      <c r="M232" s="393">
        <v>1</v>
      </c>
      <c r="N232" s="394">
        <v>0</v>
      </c>
      <c r="O232" s="395">
        <v>0</v>
      </c>
    </row>
    <row r="233" spans="1:15" ht="30" x14ac:dyDescent="0.25">
      <c r="A233" s="752"/>
      <c r="B233" s="390" t="s">
        <v>399</v>
      </c>
      <c r="C233" s="400">
        <v>1</v>
      </c>
      <c r="D233" s="394" t="s">
        <v>85</v>
      </c>
      <c r="E233" s="394">
        <v>0</v>
      </c>
      <c r="F233" s="393">
        <v>1</v>
      </c>
      <c r="G233" s="394">
        <v>0</v>
      </c>
      <c r="H233" s="394">
        <v>0</v>
      </c>
      <c r="I233" s="394">
        <v>0</v>
      </c>
      <c r="J233" s="394">
        <v>0</v>
      </c>
      <c r="K233" s="394">
        <v>0</v>
      </c>
      <c r="L233" s="394">
        <v>0</v>
      </c>
      <c r="M233" s="393">
        <v>1</v>
      </c>
      <c r="N233" s="393">
        <v>1</v>
      </c>
      <c r="O233" s="395">
        <v>1</v>
      </c>
    </row>
    <row r="234" spans="1:15" ht="23.25" customHeight="1" x14ac:dyDescent="0.25">
      <c r="A234" s="748" t="s">
        <v>265</v>
      </c>
      <c r="B234" s="390" t="s">
        <v>439</v>
      </c>
      <c r="C234" s="202">
        <v>0</v>
      </c>
      <c r="D234" s="394"/>
      <c r="E234" s="394">
        <v>1</v>
      </c>
      <c r="F234" s="394">
        <v>1</v>
      </c>
      <c r="G234" s="394">
        <v>0</v>
      </c>
      <c r="H234" s="394">
        <v>1</v>
      </c>
      <c r="I234" s="394">
        <v>1</v>
      </c>
      <c r="J234" s="394">
        <v>1</v>
      </c>
      <c r="K234" s="394">
        <v>1</v>
      </c>
      <c r="L234" s="394">
        <v>0</v>
      </c>
      <c r="M234" s="394">
        <v>1</v>
      </c>
      <c r="N234" s="393">
        <v>1</v>
      </c>
      <c r="O234" s="395">
        <v>0</v>
      </c>
    </row>
    <row r="235" spans="1:15" ht="21" customHeight="1" x14ac:dyDescent="0.25">
      <c r="A235" s="749"/>
      <c r="B235" s="390" t="s">
        <v>383</v>
      </c>
      <c r="C235" s="400">
        <v>0</v>
      </c>
      <c r="D235" s="394"/>
      <c r="E235" s="394">
        <v>0</v>
      </c>
      <c r="F235" s="393">
        <v>1</v>
      </c>
      <c r="G235" s="394">
        <v>0</v>
      </c>
      <c r="H235" s="394">
        <v>0</v>
      </c>
      <c r="I235" s="394">
        <v>0</v>
      </c>
      <c r="J235" s="394">
        <v>0</v>
      </c>
      <c r="K235" s="394">
        <v>0</v>
      </c>
      <c r="L235" s="394">
        <v>0</v>
      </c>
      <c r="M235" s="393">
        <v>1</v>
      </c>
      <c r="N235" s="393">
        <v>0</v>
      </c>
      <c r="O235" s="395">
        <v>0</v>
      </c>
    </row>
    <row r="236" spans="1:15" ht="34.5" customHeight="1" x14ac:dyDescent="0.25">
      <c r="A236" s="749"/>
      <c r="B236" s="390" t="s">
        <v>440</v>
      </c>
      <c r="C236" s="202">
        <v>0</v>
      </c>
      <c r="D236" s="394"/>
      <c r="E236" s="393">
        <v>0</v>
      </c>
      <c r="F236" s="393">
        <v>1</v>
      </c>
      <c r="G236" s="393">
        <v>0</v>
      </c>
      <c r="H236" s="393">
        <v>0</v>
      </c>
      <c r="I236" s="393">
        <v>0</v>
      </c>
      <c r="J236" s="393">
        <v>0</v>
      </c>
      <c r="K236" s="393">
        <v>0</v>
      </c>
      <c r="L236" s="393">
        <v>0</v>
      </c>
      <c r="M236" s="393">
        <v>1</v>
      </c>
      <c r="N236" s="393">
        <v>0</v>
      </c>
      <c r="O236" s="395">
        <v>0</v>
      </c>
    </row>
    <row r="237" spans="1:15" ht="22.5" customHeight="1" x14ac:dyDescent="0.25">
      <c r="A237" s="749"/>
      <c r="B237" s="438" t="s">
        <v>742</v>
      </c>
      <c r="C237" s="439">
        <v>1</v>
      </c>
      <c r="D237" s="394" t="s">
        <v>1236</v>
      </c>
      <c r="E237" s="440">
        <v>0</v>
      </c>
      <c r="F237" s="441">
        <v>0</v>
      </c>
      <c r="G237" s="440">
        <v>0</v>
      </c>
      <c r="H237" s="441">
        <v>0</v>
      </c>
      <c r="I237" s="441">
        <v>0</v>
      </c>
      <c r="J237" s="441">
        <v>0</v>
      </c>
      <c r="K237" s="441">
        <v>0</v>
      </c>
      <c r="L237" s="441">
        <v>0</v>
      </c>
      <c r="M237" s="441">
        <v>0</v>
      </c>
      <c r="N237" s="441">
        <v>1</v>
      </c>
      <c r="O237" s="442">
        <v>0</v>
      </c>
    </row>
    <row r="238" spans="1:15" ht="29.25" customHeight="1" x14ac:dyDescent="0.25">
      <c r="A238" s="749"/>
      <c r="B238" s="438" t="s">
        <v>441</v>
      </c>
      <c r="C238" s="439">
        <v>1</v>
      </c>
      <c r="D238" s="394" t="s">
        <v>739</v>
      </c>
      <c r="E238" s="440">
        <v>0</v>
      </c>
      <c r="F238" s="441">
        <v>1</v>
      </c>
      <c r="G238" s="440">
        <v>0</v>
      </c>
      <c r="H238" s="441">
        <v>0</v>
      </c>
      <c r="I238" s="441">
        <v>0</v>
      </c>
      <c r="J238" s="441">
        <v>0</v>
      </c>
      <c r="K238" s="441">
        <v>0</v>
      </c>
      <c r="L238" s="441">
        <v>0</v>
      </c>
      <c r="M238" s="441">
        <v>1</v>
      </c>
      <c r="N238" s="441">
        <v>0</v>
      </c>
      <c r="O238" s="442"/>
    </row>
    <row r="239" spans="1:15" ht="42" customHeight="1" x14ac:dyDescent="0.25">
      <c r="A239" s="750"/>
      <c r="B239" s="438" t="s">
        <v>730</v>
      </c>
      <c r="C239" s="443">
        <v>0</v>
      </c>
      <c r="D239" s="394" t="s">
        <v>85</v>
      </c>
      <c r="E239" s="441">
        <v>0</v>
      </c>
      <c r="F239" s="441">
        <v>0</v>
      </c>
      <c r="G239" s="441">
        <v>0</v>
      </c>
      <c r="H239" s="441">
        <v>0</v>
      </c>
      <c r="I239" s="441">
        <v>0</v>
      </c>
      <c r="J239" s="441">
        <v>0</v>
      </c>
      <c r="K239" s="441">
        <v>0</v>
      </c>
      <c r="L239" s="441">
        <v>0</v>
      </c>
      <c r="M239" s="441">
        <v>0</v>
      </c>
      <c r="N239" s="440">
        <v>1</v>
      </c>
      <c r="O239" s="442">
        <v>0</v>
      </c>
    </row>
    <row r="240" spans="1:15" s="103" customFormat="1" ht="28.9" customHeight="1" x14ac:dyDescent="0.25">
      <c r="A240" s="748" t="s">
        <v>60</v>
      </c>
      <c r="B240" s="438" t="s">
        <v>410</v>
      </c>
      <c r="C240" s="443">
        <v>0</v>
      </c>
      <c r="D240" s="394" t="s">
        <v>1221</v>
      </c>
      <c r="E240" s="441">
        <v>1</v>
      </c>
      <c r="F240" s="440">
        <v>1</v>
      </c>
      <c r="G240" s="441">
        <v>1</v>
      </c>
      <c r="H240" s="441">
        <v>1</v>
      </c>
      <c r="I240" s="441">
        <v>1</v>
      </c>
      <c r="J240" s="441">
        <v>1</v>
      </c>
      <c r="K240" s="441">
        <v>1</v>
      </c>
      <c r="L240" s="441">
        <v>1</v>
      </c>
      <c r="M240" s="441">
        <v>1</v>
      </c>
      <c r="N240" s="441">
        <v>1</v>
      </c>
      <c r="O240" s="442">
        <v>0</v>
      </c>
    </row>
    <row r="241" spans="1:15" s="103" customFormat="1" ht="28.9" customHeight="1" x14ac:dyDescent="0.25">
      <c r="A241" s="749"/>
      <c r="B241" s="438" t="s">
        <v>1222</v>
      </c>
      <c r="C241" s="443">
        <v>1</v>
      </c>
      <c r="D241" s="394" t="s">
        <v>740</v>
      </c>
      <c r="E241" s="441">
        <v>1</v>
      </c>
      <c r="F241" s="441">
        <v>0</v>
      </c>
      <c r="G241" s="441">
        <v>1</v>
      </c>
      <c r="H241" s="441">
        <v>0</v>
      </c>
      <c r="I241" s="441">
        <v>0</v>
      </c>
      <c r="J241" s="441">
        <v>0</v>
      </c>
      <c r="K241" s="441">
        <v>0</v>
      </c>
      <c r="L241" s="441">
        <v>0</v>
      </c>
      <c r="M241" s="440">
        <v>0</v>
      </c>
      <c r="N241" s="441">
        <v>0</v>
      </c>
      <c r="O241" s="442">
        <v>0</v>
      </c>
    </row>
    <row r="242" spans="1:15" s="103" customFormat="1" ht="28.9" customHeight="1" x14ac:dyDescent="0.25">
      <c r="A242" s="749"/>
      <c r="B242" s="438" t="s">
        <v>730</v>
      </c>
      <c r="C242" s="443">
        <v>0</v>
      </c>
      <c r="D242" s="394" t="s">
        <v>718</v>
      </c>
      <c r="E242" s="441">
        <v>0</v>
      </c>
      <c r="F242" s="441">
        <v>0</v>
      </c>
      <c r="G242" s="441">
        <v>0</v>
      </c>
      <c r="H242" s="441">
        <v>0</v>
      </c>
      <c r="I242" s="441">
        <v>0</v>
      </c>
      <c r="J242" s="441">
        <v>0</v>
      </c>
      <c r="K242" s="441">
        <v>0</v>
      </c>
      <c r="L242" s="441">
        <v>0</v>
      </c>
      <c r="M242" s="440">
        <v>0</v>
      </c>
      <c r="N242" s="441">
        <v>1</v>
      </c>
      <c r="O242" s="442">
        <v>0</v>
      </c>
    </row>
    <row r="243" spans="1:15" s="103" customFormat="1" ht="28.9" customHeight="1" x14ac:dyDescent="0.25">
      <c r="A243" s="749"/>
      <c r="B243" s="438" t="s">
        <v>383</v>
      </c>
      <c r="C243" s="443">
        <v>0</v>
      </c>
      <c r="D243" s="394" t="s">
        <v>718</v>
      </c>
      <c r="E243" s="441">
        <v>0</v>
      </c>
      <c r="F243" s="441">
        <v>1</v>
      </c>
      <c r="G243" s="441">
        <v>0</v>
      </c>
      <c r="H243" s="441">
        <v>0</v>
      </c>
      <c r="I243" s="441">
        <v>0</v>
      </c>
      <c r="J243" s="441">
        <v>0</v>
      </c>
      <c r="K243" s="441">
        <v>0</v>
      </c>
      <c r="L243" s="441">
        <v>0</v>
      </c>
      <c r="M243" s="440">
        <v>0</v>
      </c>
      <c r="N243" s="441">
        <v>0</v>
      </c>
      <c r="O243" s="442">
        <v>0</v>
      </c>
    </row>
    <row r="244" spans="1:15" s="103" customFormat="1" ht="28.9" customHeight="1" thickBot="1" x14ac:dyDescent="0.3">
      <c r="A244" s="797"/>
      <c r="B244" s="407" t="s">
        <v>735</v>
      </c>
      <c r="C244" s="444">
        <v>0</v>
      </c>
      <c r="D244" s="394" t="s">
        <v>718</v>
      </c>
      <c r="E244" s="410">
        <v>0</v>
      </c>
      <c r="F244" s="410">
        <v>0</v>
      </c>
      <c r="G244" s="410">
        <v>0</v>
      </c>
      <c r="H244" s="410">
        <v>0</v>
      </c>
      <c r="I244" s="410">
        <v>0</v>
      </c>
      <c r="J244" s="410">
        <v>0</v>
      </c>
      <c r="K244" s="410">
        <v>0</v>
      </c>
      <c r="L244" s="410">
        <v>0</v>
      </c>
      <c r="M244" s="410">
        <v>1</v>
      </c>
      <c r="N244" s="410">
        <v>0</v>
      </c>
      <c r="O244" s="412">
        <v>0</v>
      </c>
    </row>
    <row r="245" spans="1:15" s="103" customFormat="1" ht="28.9" customHeight="1" x14ac:dyDescent="0.25">
      <c r="A245" s="255" t="s">
        <v>794</v>
      </c>
      <c r="B245" s="776"/>
      <c r="C245" s="777"/>
      <c r="D245" s="777"/>
      <c r="E245" s="777"/>
      <c r="F245" s="777"/>
      <c r="G245" s="777"/>
      <c r="H245" s="777"/>
      <c r="I245" s="777"/>
      <c r="J245" s="777"/>
      <c r="K245" s="777"/>
      <c r="L245" s="777"/>
      <c r="M245" s="777"/>
      <c r="N245" s="777"/>
      <c r="O245" s="778"/>
    </row>
    <row r="246" spans="1:15" s="103" customFormat="1" ht="30" x14ac:dyDescent="0.25">
      <c r="A246" s="758" t="s">
        <v>61</v>
      </c>
      <c r="B246" s="390" t="s">
        <v>446</v>
      </c>
      <c r="C246" s="400">
        <v>1</v>
      </c>
      <c r="D246" s="394" t="s">
        <v>745</v>
      </c>
      <c r="E246" s="393">
        <v>1</v>
      </c>
      <c r="F246" s="393">
        <v>1</v>
      </c>
      <c r="G246" s="393">
        <v>1</v>
      </c>
      <c r="H246" s="393">
        <v>1</v>
      </c>
      <c r="I246" s="393">
        <v>1</v>
      </c>
      <c r="J246" s="393">
        <v>1</v>
      </c>
      <c r="K246" s="393">
        <v>1</v>
      </c>
      <c r="L246" s="393">
        <v>1</v>
      </c>
      <c r="M246" s="393">
        <v>1</v>
      </c>
      <c r="N246" s="393">
        <v>1</v>
      </c>
      <c r="O246" s="395">
        <v>0</v>
      </c>
    </row>
    <row r="247" spans="1:15" s="103" customFormat="1" ht="75" x14ac:dyDescent="0.25">
      <c r="A247" s="758"/>
      <c r="B247" s="390" t="s">
        <v>447</v>
      </c>
      <c r="C247" s="400">
        <v>1</v>
      </c>
      <c r="D247" s="202" t="s">
        <v>448</v>
      </c>
      <c r="E247" s="202">
        <v>0</v>
      </c>
      <c r="F247" s="393">
        <v>1</v>
      </c>
      <c r="G247" s="202">
        <v>0</v>
      </c>
      <c r="H247" s="202">
        <v>0</v>
      </c>
      <c r="I247" s="202">
        <v>0</v>
      </c>
      <c r="J247" s="202">
        <v>0</v>
      </c>
      <c r="K247" s="202">
        <v>0</v>
      </c>
      <c r="L247" s="202">
        <v>0</v>
      </c>
      <c r="M247" s="393">
        <v>1</v>
      </c>
      <c r="N247" s="394">
        <v>0</v>
      </c>
      <c r="O247" s="395">
        <v>0</v>
      </c>
    </row>
    <row r="248" spans="1:15" s="103" customFormat="1" ht="75" x14ac:dyDescent="0.25">
      <c r="A248" s="758"/>
      <c r="B248" s="390" t="s">
        <v>449</v>
      </c>
      <c r="C248" s="400">
        <v>1</v>
      </c>
      <c r="D248" s="445">
        <v>41607</v>
      </c>
      <c r="E248" s="202">
        <v>0</v>
      </c>
      <c r="F248" s="393">
        <v>1</v>
      </c>
      <c r="G248" s="202">
        <v>0</v>
      </c>
      <c r="H248" s="202">
        <v>0</v>
      </c>
      <c r="I248" s="202">
        <v>0</v>
      </c>
      <c r="J248" s="202">
        <v>0</v>
      </c>
      <c r="K248" s="202">
        <v>0</v>
      </c>
      <c r="L248" s="202">
        <v>0</v>
      </c>
      <c r="M248" s="393">
        <v>1</v>
      </c>
      <c r="N248" s="393">
        <v>1</v>
      </c>
      <c r="O248" s="395">
        <v>0</v>
      </c>
    </row>
    <row r="249" spans="1:15" s="103" customFormat="1" ht="52.9" customHeight="1" x14ac:dyDescent="0.25">
      <c r="A249" s="748" t="s">
        <v>62</v>
      </c>
      <c r="B249" s="390" t="s">
        <v>450</v>
      </c>
      <c r="C249" s="400">
        <v>1</v>
      </c>
      <c r="D249" s="202" t="s">
        <v>451</v>
      </c>
      <c r="E249" s="393">
        <v>1</v>
      </c>
      <c r="F249" s="393">
        <v>1</v>
      </c>
      <c r="G249" s="393">
        <v>1</v>
      </c>
      <c r="H249" s="393">
        <v>1</v>
      </c>
      <c r="I249" s="393">
        <v>1</v>
      </c>
      <c r="J249" s="393">
        <v>1</v>
      </c>
      <c r="K249" s="393">
        <v>1</v>
      </c>
      <c r="L249" s="393">
        <v>1</v>
      </c>
      <c r="M249" s="394">
        <v>0</v>
      </c>
      <c r="N249" s="394">
        <v>0</v>
      </c>
      <c r="O249" s="395">
        <v>0</v>
      </c>
    </row>
    <row r="250" spans="1:15" ht="110.45" customHeight="1" x14ac:dyDescent="0.25">
      <c r="A250" s="750"/>
      <c r="B250" s="390" t="s">
        <v>452</v>
      </c>
      <c r="C250" s="400">
        <v>1</v>
      </c>
      <c r="D250" s="202" t="s">
        <v>81</v>
      </c>
      <c r="E250" s="393">
        <v>1</v>
      </c>
      <c r="F250" s="393">
        <v>1</v>
      </c>
      <c r="G250" s="393">
        <v>1</v>
      </c>
      <c r="H250" s="393">
        <v>1</v>
      </c>
      <c r="I250" s="393">
        <v>1</v>
      </c>
      <c r="J250" s="393">
        <v>1</v>
      </c>
      <c r="K250" s="393">
        <v>1</v>
      </c>
      <c r="L250" s="393">
        <v>1</v>
      </c>
      <c r="M250" s="394">
        <v>0</v>
      </c>
      <c r="N250" s="394">
        <v>0</v>
      </c>
      <c r="O250" s="395">
        <v>0</v>
      </c>
    </row>
    <row r="251" spans="1:15" ht="24.75" customHeight="1" x14ac:dyDescent="0.25">
      <c r="A251" s="748" t="s">
        <v>453</v>
      </c>
      <c r="B251" s="390" t="s">
        <v>135</v>
      </c>
      <c r="C251" s="391">
        <v>1</v>
      </c>
      <c r="D251" s="394" t="s">
        <v>750</v>
      </c>
      <c r="E251" s="393">
        <v>1</v>
      </c>
      <c r="F251" s="394">
        <v>0</v>
      </c>
      <c r="G251" s="393">
        <v>1</v>
      </c>
      <c r="H251" s="393">
        <v>1</v>
      </c>
      <c r="I251" s="393">
        <v>1</v>
      </c>
      <c r="J251" s="393">
        <v>1</v>
      </c>
      <c r="K251" s="393">
        <v>1</v>
      </c>
      <c r="L251" s="393">
        <v>1</v>
      </c>
      <c r="M251" s="394">
        <v>0</v>
      </c>
      <c r="N251" s="394">
        <v>0</v>
      </c>
      <c r="O251" s="395">
        <v>0</v>
      </c>
    </row>
    <row r="252" spans="1:15" ht="15.6" customHeight="1" x14ac:dyDescent="0.25">
      <c r="A252" s="749"/>
      <c r="B252" s="446" t="s">
        <v>948</v>
      </c>
      <c r="C252" s="204">
        <v>1</v>
      </c>
      <c r="D252" s="394" t="s">
        <v>949</v>
      </c>
      <c r="E252" s="394">
        <v>0</v>
      </c>
      <c r="F252" s="394">
        <v>0</v>
      </c>
      <c r="G252" s="394">
        <v>0</v>
      </c>
      <c r="H252" s="394">
        <v>0</v>
      </c>
      <c r="I252" s="394">
        <v>0</v>
      </c>
      <c r="J252" s="394">
        <v>0</v>
      </c>
      <c r="K252" s="394">
        <v>0</v>
      </c>
      <c r="L252" s="394">
        <v>0</v>
      </c>
      <c r="M252" s="393">
        <v>1</v>
      </c>
      <c r="N252" s="394">
        <v>0</v>
      </c>
      <c r="O252" s="395">
        <v>0</v>
      </c>
    </row>
    <row r="253" spans="1:15" ht="24" customHeight="1" x14ac:dyDescent="0.25">
      <c r="A253" s="749"/>
      <c r="B253" s="390" t="s">
        <v>454</v>
      </c>
      <c r="C253" s="391">
        <v>0</v>
      </c>
      <c r="D253" s="394"/>
      <c r="E253" s="394">
        <v>0</v>
      </c>
      <c r="F253" s="393">
        <v>1</v>
      </c>
      <c r="G253" s="393">
        <v>1</v>
      </c>
      <c r="H253" s="393">
        <v>1</v>
      </c>
      <c r="I253" s="393">
        <v>1</v>
      </c>
      <c r="J253" s="393">
        <v>1</v>
      </c>
      <c r="K253" s="393">
        <v>1</v>
      </c>
      <c r="L253" s="393">
        <v>1</v>
      </c>
      <c r="M253" s="393">
        <v>1</v>
      </c>
      <c r="N253" s="393">
        <v>1</v>
      </c>
      <c r="O253" s="395">
        <v>0</v>
      </c>
    </row>
    <row r="254" spans="1:15" ht="34.5" customHeight="1" x14ac:dyDescent="0.25">
      <c r="A254" s="749"/>
      <c r="B254" s="390" t="s">
        <v>388</v>
      </c>
      <c r="C254" s="391">
        <v>1</v>
      </c>
      <c r="D254" s="394" t="s">
        <v>455</v>
      </c>
      <c r="E254" s="394">
        <v>0</v>
      </c>
      <c r="F254" s="394">
        <v>0</v>
      </c>
      <c r="G254" s="394">
        <v>0</v>
      </c>
      <c r="H254" s="393">
        <v>1</v>
      </c>
      <c r="I254" s="393">
        <v>1</v>
      </c>
      <c r="J254" s="393">
        <v>1</v>
      </c>
      <c r="K254" s="394">
        <v>0</v>
      </c>
      <c r="L254" s="394">
        <v>0</v>
      </c>
      <c r="M254" s="394">
        <v>0</v>
      </c>
      <c r="N254" s="394">
        <v>0</v>
      </c>
      <c r="O254" s="395">
        <v>0</v>
      </c>
    </row>
    <row r="255" spans="1:15" ht="35.25" customHeight="1" x14ac:dyDescent="0.25">
      <c r="A255" s="749"/>
      <c r="B255" s="390" t="s">
        <v>699</v>
      </c>
      <c r="C255" s="391">
        <v>1</v>
      </c>
      <c r="D255" s="399">
        <v>42102</v>
      </c>
      <c r="E255" s="394">
        <v>0</v>
      </c>
      <c r="F255" s="394">
        <v>0</v>
      </c>
      <c r="G255" s="394">
        <v>0</v>
      </c>
      <c r="H255" s="393">
        <v>1</v>
      </c>
      <c r="I255" s="393">
        <v>1</v>
      </c>
      <c r="J255" s="393">
        <v>1</v>
      </c>
      <c r="K255" s="394">
        <v>0</v>
      </c>
      <c r="L255" s="394">
        <v>0</v>
      </c>
      <c r="M255" s="394">
        <v>0</v>
      </c>
      <c r="N255" s="394">
        <v>0</v>
      </c>
      <c r="O255" s="394">
        <v>0</v>
      </c>
    </row>
    <row r="256" spans="1:15" ht="37.5" customHeight="1" x14ac:dyDescent="0.25">
      <c r="A256" s="750"/>
      <c r="B256" s="390" t="s">
        <v>387</v>
      </c>
      <c r="C256" s="391">
        <v>1</v>
      </c>
      <c r="D256" s="394" t="s">
        <v>456</v>
      </c>
      <c r="E256" s="394">
        <v>0</v>
      </c>
      <c r="F256" s="394">
        <v>0</v>
      </c>
      <c r="G256" s="394">
        <v>0</v>
      </c>
      <c r="H256" s="393">
        <v>1</v>
      </c>
      <c r="I256" s="393">
        <v>1</v>
      </c>
      <c r="J256" s="393">
        <v>1</v>
      </c>
      <c r="K256" s="394">
        <v>0</v>
      </c>
      <c r="L256" s="394">
        <v>0</v>
      </c>
      <c r="M256" s="394">
        <v>0</v>
      </c>
      <c r="N256" s="394">
        <v>0</v>
      </c>
      <c r="O256" s="395">
        <v>0</v>
      </c>
    </row>
    <row r="257" spans="1:15" ht="34.5" customHeight="1" x14ac:dyDescent="0.25">
      <c r="A257" s="758" t="s">
        <v>65</v>
      </c>
      <c r="B257" s="390" t="s">
        <v>457</v>
      </c>
      <c r="C257" s="391">
        <v>1</v>
      </c>
      <c r="D257" s="397" t="s">
        <v>458</v>
      </c>
      <c r="E257" s="393">
        <v>1</v>
      </c>
      <c r="F257" s="394">
        <v>0</v>
      </c>
      <c r="G257" s="394">
        <v>0</v>
      </c>
      <c r="H257" s="394">
        <v>0</v>
      </c>
      <c r="I257" s="394">
        <v>0</v>
      </c>
      <c r="J257" s="394">
        <v>0</v>
      </c>
      <c r="K257" s="393">
        <v>1</v>
      </c>
      <c r="L257" s="394">
        <v>0</v>
      </c>
      <c r="M257" s="394">
        <v>0</v>
      </c>
      <c r="N257" s="394">
        <v>0</v>
      </c>
      <c r="O257" s="395">
        <v>0</v>
      </c>
    </row>
    <row r="258" spans="1:15" ht="28.5" customHeight="1" x14ac:dyDescent="0.25">
      <c r="A258" s="758"/>
      <c r="B258" s="390" t="s">
        <v>384</v>
      </c>
      <c r="C258" s="391">
        <v>1</v>
      </c>
      <c r="D258" s="397" t="s">
        <v>459</v>
      </c>
      <c r="E258" s="394">
        <v>0</v>
      </c>
      <c r="F258" s="394">
        <v>0</v>
      </c>
      <c r="G258" s="394">
        <v>0</v>
      </c>
      <c r="H258" s="393">
        <v>1</v>
      </c>
      <c r="I258" s="393">
        <v>1</v>
      </c>
      <c r="J258" s="393">
        <v>1</v>
      </c>
      <c r="K258" s="394">
        <v>0</v>
      </c>
      <c r="L258" s="393">
        <v>0</v>
      </c>
      <c r="M258" s="393">
        <v>0</v>
      </c>
      <c r="N258" s="394">
        <v>0</v>
      </c>
      <c r="O258" s="395">
        <v>0</v>
      </c>
    </row>
    <row r="259" spans="1:15" ht="42.75" customHeight="1" x14ac:dyDescent="0.25">
      <c r="A259" s="76" t="s">
        <v>64</v>
      </c>
      <c r="B259" s="390" t="s">
        <v>460</v>
      </c>
      <c r="C259" s="391">
        <v>1</v>
      </c>
      <c r="D259" s="394" t="s">
        <v>461</v>
      </c>
      <c r="E259" s="393">
        <v>1</v>
      </c>
      <c r="F259" s="393">
        <v>1</v>
      </c>
      <c r="G259" s="393">
        <v>1</v>
      </c>
      <c r="H259" s="393">
        <v>1</v>
      </c>
      <c r="I259" s="393">
        <v>1</v>
      </c>
      <c r="J259" s="393">
        <v>1</v>
      </c>
      <c r="K259" s="393">
        <v>1</v>
      </c>
      <c r="L259" s="393">
        <v>1</v>
      </c>
      <c r="M259" s="393">
        <v>1</v>
      </c>
      <c r="N259" s="393">
        <v>1</v>
      </c>
      <c r="O259" s="395">
        <v>0</v>
      </c>
    </row>
    <row r="260" spans="1:15" ht="42" customHeight="1" thickBot="1" x14ac:dyDescent="0.3">
      <c r="A260" s="216" t="s">
        <v>66</v>
      </c>
      <c r="B260" s="407" t="s">
        <v>462</v>
      </c>
      <c r="C260" s="408">
        <v>1</v>
      </c>
      <c r="D260" s="447" t="s">
        <v>463</v>
      </c>
      <c r="E260" s="411">
        <v>1</v>
      </c>
      <c r="F260" s="410">
        <v>0</v>
      </c>
      <c r="G260" s="410">
        <v>0</v>
      </c>
      <c r="H260" s="411">
        <v>1</v>
      </c>
      <c r="I260" s="411">
        <v>1</v>
      </c>
      <c r="J260" s="411">
        <v>1</v>
      </c>
      <c r="K260" s="411">
        <v>1</v>
      </c>
      <c r="L260" s="410">
        <v>0</v>
      </c>
      <c r="M260" s="410">
        <v>0</v>
      </c>
      <c r="N260" s="410">
        <v>0</v>
      </c>
      <c r="O260" s="412">
        <v>0</v>
      </c>
    </row>
    <row r="261" spans="1:15" x14ac:dyDescent="0.25">
      <c r="A261" s="255" t="s">
        <v>795</v>
      </c>
      <c r="B261" s="792"/>
      <c r="C261" s="793"/>
      <c r="D261" s="793"/>
      <c r="E261" s="793"/>
      <c r="F261" s="793"/>
      <c r="G261" s="793"/>
      <c r="H261" s="793"/>
      <c r="I261" s="793"/>
      <c r="J261" s="793"/>
      <c r="K261" s="793"/>
      <c r="L261" s="793"/>
      <c r="M261" s="793"/>
      <c r="N261" s="793"/>
      <c r="O261" s="794"/>
    </row>
    <row r="262" spans="1:15" ht="30" x14ac:dyDescent="0.25">
      <c r="A262" s="764" t="s">
        <v>67</v>
      </c>
      <c r="B262" s="390" t="s">
        <v>464</v>
      </c>
      <c r="C262" s="400">
        <v>1</v>
      </c>
      <c r="D262" s="399">
        <v>38210</v>
      </c>
      <c r="E262" s="393">
        <v>1</v>
      </c>
      <c r="F262" s="394">
        <v>0</v>
      </c>
      <c r="G262" s="393">
        <v>1</v>
      </c>
      <c r="H262" s="393">
        <v>1</v>
      </c>
      <c r="I262" s="393">
        <v>1</v>
      </c>
      <c r="J262" s="393">
        <v>1</v>
      </c>
      <c r="K262" s="393">
        <v>1</v>
      </c>
      <c r="L262" s="394">
        <v>0</v>
      </c>
      <c r="M262" s="394">
        <v>0</v>
      </c>
      <c r="N262" s="394">
        <v>0</v>
      </c>
      <c r="O262" s="395">
        <v>0</v>
      </c>
    </row>
    <row r="263" spans="1:15" x14ac:dyDescent="0.25">
      <c r="A263" s="765"/>
      <c r="B263" s="390" t="s">
        <v>465</v>
      </c>
      <c r="C263" s="400">
        <v>1</v>
      </c>
      <c r="D263" s="399">
        <v>41126</v>
      </c>
      <c r="E263" s="394">
        <v>0</v>
      </c>
      <c r="F263" s="394">
        <v>0</v>
      </c>
      <c r="G263" s="394">
        <v>0</v>
      </c>
      <c r="H263" s="394">
        <v>0</v>
      </c>
      <c r="I263" s="394">
        <v>0</v>
      </c>
      <c r="J263" s="394">
        <v>0</v>
      </c>
      <c r="K263" s="394">
        <v>0</v>
      </c>
      <c r="L263" s="394">
        <v>0</v>
      </c>
      <c r="M263" s="393">
        <v>1</v>
      </c>
      <c r="N263" s="394">
        <v>0</v>
      </c>
      <c r="O263" s="395">
        <v>0</v>
      </c>
    </row>
    <row r="264" spans="1:15" x14ac:dyDescent="0.25">
      <c r="A264" s="765"/>
      <c r="B264" s="390" t="s">
        <v>699</v>
      </c>
      <c r="C264" s="400">
        <v>1</v>
      </c>
      <c r="D264" s="399">
        <v>42171</v>
      </c>
      <c r="E264" s="394">
        <v>0</v>
      </c>
      <c r="F264" s="394">
        <v>0</v>
      </c>
      <c r="G264" s="394">
        <v>0</v>
      </c>
      <c r="H264" s="394">
        <v>1</v>
      </c>
      <c r="I264" s="394">
        <v>1</v>
      </c>
      <c r="J264" s="394">
        <v>1</v>
      </c>
      <c r="K264" s="394">
        <v>0</v>
      </c>
      <c r="L264" s="394">
        <v>0</v>
      </c>
      <c r="M264" s="394">
        <v>0</v>
      </c>
      <c r="N264" s="394">
        <v>0</v>
      </c>
      <c r="O264" s="395">
        <v>0</v>
      </c>
    </row>
    <row r="265" spans="1:15" x14ac:dyDescent="0.25">
      <c r="A265" s="765"/>
      <c r="B265" s="390" t="s">
        <v>466</v>
      </c>
      <c r="C265" s="400">
        <v>1</v>
      </c>
      <c r="D265" s="399">
        <v>41388</v>
      </c>
      <c r="E265" s="394">
        <v>0</v>
      </c>
      <c r="F265" s="394">
        <v>0</v>
      </c>
      <c r="G265" s="394">
        <v>0</v>
      </c>
      <c r="H265" s="393">
        <v>1</v>
      </c>
      <c r="I265" s="393">
        <v>1</v>
      </c>
      <c r="J265" s="393">
        <v>1</v>
      </c>
      <c r="K265" s="394">
        <v>0</v>
      </c>
      <c r="L265" s="394">
        <v>0</v>
      </c>
      <c r="M265" s="394">
        <v>0</v>
      </c>
      <c r="N265" s="394">
        <v>0</v>
      </c>
      <c r="O265" s="395">
        <v>0</v>
      </c>
    </row>
    <row r="266" spans="1:15" ht="30" x14ac:dyDescent="0.25">
      <c r="A266" s="765"/>
      <c r="B266" s="390" t="s">
        <v>467</v>
      </c>
      <c r="C266" s="400">
        <v>1</v>
      </c>
      <c r="D266" s="399">
        <v>41393</v>
      </c>
      <c r="E266" s="394">
        <v>0</v>
      </c>
      <c r="F266" s="394">
        <v>0</v>
      </c>
      <c r="G266" s="394">
        <v>0</v>
      </c>
      <c r="H266" s="393">
        <v>1</v>
      </c>
      <c r="I266" s="393">
        <v>1</v>
      </c>
      <c r="J266" s="393">
        <v>1</v>
      </c>
      <c r="K266" s="394">
        <v>0</v>
      </c>
      <c r="L266" s="394">
        <v>0</v>
      </c>
      <c r="M266" s="394">
        <v>0</v>
      </c>
      <c r="N266" s="394">
        <v>0</v>
      </c>
      <c r="O266" s="395">
        <v>0</v>
      </c>
    </row>
    <row r="267" spans="1:15" s="98" customFormat="1" x14ac:dyDescent="0.25">
      <c r="A267" s="765"/>
      <c r="B267" s="390" t="s">
        <v>384</v>
      </c>
      <c r="C267" s="400">
        <v>1</v>
      </c>
      <c r="D267" s="399">
        <v>42361</v>
      </c>
      <c r="E267" s="394">
        <v>0</v>
      </c>
      <c r="F267" s="394">
        <v>0</v>
      </c>
      <c r="G267" s="394">
        <v>0</v>
      </c>
      <c r="H267" s="394">
        <v>0</v>
      </c>
      <c r="I267" s="394">
        <v>0</v>
      </c>
      <c r="J267" s="394">
        <v>0</v>
      </c>
      <c r="K267" s="394">
        <v>0</v>
      </c>
      <c r="L267" s="394">
        <v>0</v>
      </c>
      <c r="M267" s="394">
        <v>0</v>
      </c>
      <c r="N267" s="394">
        <v>1</v>
      </c>
      <c r="O267" s="395">
        <v>0</v>
      </c>
    </row>
    <row r="268" spans="1:15" s="98" customFormat="1" ht="45.6" customHeight="1" x14ac:dyDescent="0.25">
      <c r="A268" s="766"/>
      <c r="B268" s="390" t="s">
        <v>401</v>
      </c>
      <c r="C268" s="400">
        <v>1</v>
      </c>
      <c r="D268" s="399">
        <v>41855</v>
      </c>
      <c r="E268" s="394">
        <v>0</v>
      </c>
      <c r="F268" s="394">
        <v>0</v>
      </c>
      <c r="G268" s="394">
        <v>0</v>
      </c>
      <c r="H268" s="394">
        <v>0</v>
      </c>
      <c r="I268" s="394">
        <v>0</v>
      </c>
      <c r="J268" s="394">
        <v>0</v>
      </c>
      <c r="K268" s="394">
        <v>0</v>
      </c>
      <c r="L268" s="394">
        <v>0</v>
      </c>
      <c r="M268" s="393">
        <v>1</v>
      </c>
      <c r="N268" s="394">
        <v>0</v>
      </c>
      <c r="O268" s="395">
        <v>0</v>
      </c>
    </row>
    <row r="269" spans="1:15" s="98" customFormat="1" ht="37.9" customHeight="1" x14ac:dyDescent="0.25">
      <c r="A269" s="764" t="s">
        <v>68</v>
      </c>
      <c r="B269" s="390" t="s">
        <v>468</v>
      </c>
      <c r="C269" s="448">
        <v>1</v>
      </c>
      <c r="D269" s="449">
        <v>42489</v>
      </c>
      <c r="E269" s="393">
        <v>1</v>
      </c>
      <c r="F269" s="394">
        <v>0</v>
      </c>
      <c r="G269" s="394">
        <v>0</v>
      </c>
      <c r="H269" s="393">
        <v>1</v>
      </c>
      <c r="I269" s="393">
        <v>1</v>
      </c>
      <c r="J269" s="393">
        <v>1</v>
      </c>
      <c r="K269" s="394">
        <v>1</v>
      </c>
      <c r="L269" s="393">
        <v>0</v>
      </c>
      <c r="M269" s="394">
        <v>0</v>
      </c>
      <c r="N269" s="393">
        <v>1</v>
      </c>
      <c r="O269" s="395">
        <v>0</v>
      </c>
    </row>
    <row r="270" spans="1:15" s="98" customFormat="1" x14ac:dyDescent="0.25">
      <c r="A270" s="766"/>
      <c r="B270" s="390" t="s">
        <v>469</v>
      </c>
      <c r="C270" s="448">
        <v>1</v>
      </c>
      <c r="D270" s="449">
        <v>42489</v>
      </c>
      <c r="E270" s="393">
        <v>1</v>
      </c>
      <c r="F270" s="394">
        <v>0</v>
      </c>
      <c r="G270" s="394">
        <v>0</v>
      </c>
      <c r="H270" s="393">
        <v>1</v>
      </c>
      <c r="I270" s="393">
        <v>1</v>
      </c>
      <c r="J270" s="393">
        <v>1</v>
      </c>
      <c r="K270" s="394">
        <v>1</v>
      </c>
      <c r="L270" s="393">
        <v>0</v>
      </c>
      <c r="M270" s="394">
        <v>0</v>
      </c>
      <c r="N270" s="393">
        <v>1</v>
      </c>
      <c r="O270" s="395">
        <v>0</v>
      </c>
    </row>
    <row r="271" spans="1:15" s="98" customFormat="1" ht="89.25" x14ac:dyDescent="0.25">
      <c r="A271" s="396" t="s">
        <v>69</v>
      </c>
      <c r="B271" s="390" t="s">
        <v>414</v>
      </c>
      <c r="C271" s="400">
        <v>1</v>
      </c>
      <c r="D271" s="394" t="s">
        <v>915</v>
      </c>
      <c r="E271" s="393">
        <v>1</v>
      </c>
      <c r="F271" s="393">
        <v>1</v>
      </c>
      <c r="G271" s="393">
        <v>1</v>
      </c>
      <c r="H271" s="393">
        <v>1</v>
      </c>
      <c r="I271" s="393">
        <v>1</v>
      </c>
      <c r="J271" s="393">
        <v>1</v>
      </c>
      <c r="K271" s="393">
        <v>1</v>
      </c>
      <c r="L271" s="393">
        <v>1</v>
      </c>
      <c r="M271" s="393">
        <v>1</v>
      </c>
      <c r="N271" s="404">
        <v>1</v>
      </c>
      <c r="O271" s="395">
        <v>0</v>
      </c>
    </row>
    <row r="272" spans="1:15" s="98" customFormat="1" x14ac:dyDescent="0.25">
      <c r="A272" s="764" t="s">
        <v>70</v>
      </c>
      <c r="B272" s="390" t="s">
        <v>470</v>
      </c>
      <c r="C272" s="400">
        <v>1</v>
      </c>
      <c r="D272" s="394" t="s">
        <v>760</v>
      </c>
      <c r="E272" s="393">
        <v>1</v>
      </c>
      <c r="F272" s="394">
        <v>0</v>
      </c>
      <c r="G272" s="393">
        <v>1</v>
      </c>
      <c r="H272" s="394">
        <v>0</v>
      </c>
      <c r="I272" s="394">
        <v>0</v>
      </c>
      <c r="J272" s="394">
        <v>0</v>
      </c>
      <c r="K272" s="394">
        <v>0</v>
      </c>
      <c r="L272" s="394">
        <v>0</v>
      </c>
      <c r="M272" s="394">
        <v>0</v>
      </c>
      <c r="N272" s="394">
        <v>0</v>
      </c>
      <c r="O272" s="398">
        <v>1</v>
      </c>
    </row>
    <row r="273" spans="1:15" s="98" customFormat="1" ht="34.9" customHeight="1" x14ac:dyDescent="0.25">
      <c r="A273" s="765"/>
      <c r="B273" s="390" t="s">
        <v>471</v>
      </c>
      <c r="C273" s="400">
        <v>1</v>
      </c>
      <c r="D273" s="394" t="s">
        <v>760</v>
      </c>
      <c r="E273" s="393">
        <v>1</v>
      </c>
      <c r="F273" s="394">
        <v>0</v>
      </c>
      <c r="G273" s="394">
        <v>1</v>
      </c>
      <c r="H273" s="393">
        <v>1</v>
      </c>
      <c r="I273" s="393">
        <v>1</v>
      </c>
      <c r="J273" s="393">
        <v>1</v>
      </c>
      <c r="K273" s="394">
        <v>0</v>
      </c>
      <c r="L273" s="394">
        <v>0</v>
      </c>
      <c r="M273" s="394">
        <v>0</v>
      </c>
      <c r="N273" s="394">
        <v>0</v>
      </c>
      <c r="O273" s="398">
        <v>1</v>
      </c>
    </row>
    <row r="274" spans="1:15" ht="46.9" customHeight="1" x14ac:dyDescent="0.25">
      <c r="A274" s="765"/>
      <c r="B274" s="390" t="s">
        <v>761</v>
      </c>
      <c r="C274" s="448">
        <v>1</v>
      </c>
      <c r="D274" s="146" t="s">
        <v>762</v>
      </c>
      <c r="E274" s="394">
        <v>0</v>
      </c>
      <c r="F274" s="394">
        <v>0</v>
      </c>
      <c r="G274" s="394">
        <v>0</v>
      </c>
      <c r="H274" s="394">
        <v>0</v>
      </c>
      <c r="I274" s="394">
        <v>0</v>
      </c>
      <c r="J274" s="394">
        <v>0</v>
      </c>
      <c r="K274" s="394">
        <v>0</v>
      </c>
      <c r="L274" s="394">
        <v>0</v>
      </c>
      <c r="M274" s="394">
        <v>0</v>
      </c>
      <c r="N274" s="393">
        <v>1</v>
      </c>
      <c r="O274" s="395">
        <v>0</v>
      </c>
    </row>
    <row r="275" spans="1:15" x14ac:dyDescent="0.25">
      <c r="A275" s="765"/>
      <c r="B275" s="390" t="s">
        <v>388</v>
      </c>
      <c r="C275" s="448">
        <v>1</v>
      </c>
      <c r="D275" s="146" t="s">
        <v>472</v>
      </c>
      <c r="E275" s="394">
        <v>0</v>
      </c>
      <c r="F275" s="394">
        <v>0</v>
      </c>
      <c r="G275" s="394">
        <v>0</v>
      </c>
      <c r="H275" s="393">
        <v>1</v>
      </c>
      <c r="I275" s="393">
        <v>1</v>
      </c>
      <c r="J275" s="393">
        <v>1</v>
      </c>
      <c r="K275" s="394">
        <v>0</v>
      </c>
      <c r="L275" s="394">
        <v>0</v>
      </c>
      <c r="M275" s="394">
        <v>0</v>
      </c>
      <c r="N275" s="394">
        <v>0</v>
      </c>
      <c r="O275" s="395">
        <v>0</v>
      </c>
    </row>
    <row r="276" spans="1:15" x14ac:dyDescent="0.25">
      <c r="A276" s="765"/>
      <c r="B276" s="390" t="s">
        <v>699</v>
      </c>
      <c r="C276" s="448">
        <v>1</v>
      </c>
      <c r="D276" s="146" t="s">
        <v>906</v>
      </c>
      <c r="E276" s="394">
        <v>0</v>
      </c>
      <c r="F276" s="394">
        <v>0</v>
      </c>
      <c r="G276" s="394">
        <v>0</v>
      </c>
      <c r="H276" s="393">
        <v>1</v>
      </c>
      <c r="I276" s="393">
        <v>1</v>
      </c>
      <c r="J276" s="393">
        <v>1</v>
      </c>
      <c r="K276" s="394">
        <v>0</v>
      </c>
      <c r="L276" s="394">
        <v>0</v>
      </c>
      <c r="M276" s="394">
        <v>0</v>
      </c>
      <c r="N276" s="394">
        <v>0</v>
      </c>
      <c r="O276" s="395">
        <v>0</v>
      </c>
    </row>
    <row r="277" spans="1:15" ht="30" x14ac:dyDescent="0.25">
      <c r="A277" s="766"/>
      <c r="B277" s="390" t="s">
        <v>387</v>
      </c>
      <c r="C277" s="448">
        <v>1</v>
      </c>
      <c r="D277" s="146" t="s">
        <v>473</v>
      </c>
      <c r="E277" s="394">
        <v>0</v>
      </c>
      <c r="F277" s="394">
        <v>0</v>
      </c>
      <c r="G277" s="394">
        <v>0</v>
      </c>
      <c r="H277" s="393">
        <v>1</v>
      </c>
      <c r="I277" s="393">
        <v>1</v>
      </c>
      <c r="J277" s="393">
        <v>1</v>
      </c>
      <c r="K277" s="394">
        <v>0</v>
      </c>
      <c r="L277" s="394">
        <v>0</v>
      </c>
      <c r="M277" s="394">
        <v>0</v>
      </c>
      <c r="N277" s="394">
        <v>0</v>
      </c>
      <c r="O277" s="395">
        <v>0</v>
      </c>
    </row>
    <row r="278" spans="1:15" ht="30" x14ac:dyDescent="0.25">
      <c r="A278" s="396" t="s">
        <v>71</v>
      </c>
      <c r="B278" s="390" t="s">
        <v>370</v>
      </c>
      <c r="C278" s="391">
        <v>1</v>
      </c>
      <c r="D278" s="397" t="s">
        <v>765</v>
      </c>
      <c r="E278" s="393">
        <v>1</v>
      </c>
      <c r="F278" s="393">
        <v>1</v>
      </c>
      <c r="G278" s="393">
        <v>1</v>
      </c>
      <c r="H278" s="393">
        <v>1</v>
      </c>
      <c r="I278" s="393">
        <v>1</v>
      </c>
      <c r="J278" s="393">
        <v>1</v>
      </c>
      <c r="K278" s="393">
        <v>1</v>
      </c>
      <c r="L278" s="393">
        <v>1</v>
      </c>
      <c r="M278" s="393">
        <v>1</v>
      </c>
      <c r="N278" s="393">
        <v>1</v>
      </c>
      <c r="O278" s="398">
        <v>1</v>
      </c>
    </row>
    <row r="279" spans="1:15" ht="25.5" x14ac:dyDescent="0.25">
      <c r="A279" s="406" t="s">
        <v>72</v>
      </c>
      <c r="B279" s="390" t="s">
        <v>474</v>
      </c>
      <c r="C279" s="400">
        <v>1</v>
      </c>
      <c r="D279" s="394" t="s">
        <v>475</v>
      </c>
      <c r="E279" s="393">
        <v>1</v>
      </c>
      <c r="F279" s="393">
        <v>1</v>
      </c>
      <c r="G279" s="393">
        <v>1</v>
      </c>
      <c r="H279" s="394">
        <v>0</v>
      </c>
      <c r="I279" s="394">
        <v>0</v>
      </c>
      <c r="J279" s="394">
        <v>0</v>
      </c>
      <c r="K279" s="393">
        <v>1</v>
      </c>
      <c r="L279" s="393">
        <v>1</v>
      </c>
      <c r="M279" s="393">
        <v>1</v>
      </c>
      <c r="N279" s="393">
        <v>1</v>
      </c>
      <c r="O279" s="395">
        <v>0</v>
      </c>
    </row>
    <row r="280" spans="1:15" x14ac:dyDescent="0.25">
      <c r="A280" s="764" t="s">
        <v>73</v>
      </c>
      <c r="B280" s="390" t="s">
        <v>807</v>
      </c>
      <c r="C280" s="266">
        <v>1</v>
      </c>
      <c r="D280" s="450" t="s">
        <v>808</v>
      </c>
      <c r="E280" s="451">
        <v>1</v>
      </c>
      <c r="F280" s="451">
        <v>1</v>
      </c>
      <c r="G280" s="451">
        <v>1</v>
      </c>
      <c r="H280" s="451">
        <v>1</v>
      </c>
      <c r="I280" s="451">
        <v>1</v>
      </c>
      <c r="J280" s="451">
        <v>1</v>
      </c>
      <c r="K280" s="451">
        <v>1</v>
      </c>
      <c r="L280" s="451">
        <v>1</v>
      </c>
      <c r="M280" s="451">
        <v>1</v>
      </c>
      <c r="N280" s="451">
        <v>1</v>
      </c>
      <c r="O280" s="452" t="s">
        <v>809</v>
      </c>
    </row>
    <row r="281" spans="1:15" x14ac:dyDescent="0.25">
      <c r="A281" s="765"/>
      <c r="B281" s="390" t="s">
        <v>810</v>
      </c>
      <c r="C281" s="266">
        <v>1</v>
      </c>
      <c r="D281" s="450" t="s">
        <v>808</v>
      </c>
      <c r="E281" s="451">
        <v>1</v>
      </c>
      <c r="F281" s="451">
        <v>1</v>
      </c>
      <c r="G281" s="451">
        <v>1</v>
      </c>
      <c r="H281" s="451">
        <v>1</v>
      </c>
      <c r="I281" s="451">
        <v>1</v>
      </c>
      <c r="J281" s="451">
        <v>1</v>
      </c>
      <c r="K281" s="451">
        <v>1</v>
      </c>
      <c r="L281" s="451">
        <v>1</v>
      </c>
      <c r="M281" s="451">
        <v>1</v>
      </c>
      <c r="N281" s="451">
        <v>1</v>
      </c>
      <c r="O281" s="452" t="s">
        <v>809</v>
      </c>
    </row>
    <row r="282" spans="1:15" x14ac:dyDescent="0.25">
      <c r="A282" s="765"/>
      <c r="B282" s="390" t="s">
        <v>414</v>
      </c>
      <c r="C282" s="266">
        <v>1</v>
      </c>
      <c r="D282" s="450" t="s">
        <v>808</v>
      </c>
      <c r="E282" s="453">
        <v>1</v>
      </c>
      <c r="F282" s="453">
        <v>1</v>
      </c>
      <c r="G282" s="453">
        <v>1</v>
      </c>
      <c r="H282" s="453">
        <v>1</v>
      </c>
      <c r="I282" s="453">
        <v>1</v>
      </c>
      <c r="J282" s="453">
        <v>1</v>
      </c>
      <c r="K282" s="453">
        <v>1</v>
      </c>
      <c r="L282" s="453">
        <v>1</v>
      </c>
      <c r="M282" s="453">
        <v>1</v>
      </c>
      <c r="N282" s="453">
        <v>1</v>
      </c>
      <c r="O282" s="452" t="s">
        <v>809</v>
      </c>
    </row>
    <row r="283" spans="1:15" x14ac:dyDescent="0.25">
      <c r="A283" s="765"/>
      <c r="B283" s="390" t="s">
        <v>111</v>
      </c>
      <c r="C283" s="266">
        <v>1</v>
      </c>
      <c r="D283" s="450" t="s">
        <v>808</v>
      </c>
      <c r="E283" s="453">
        <v>1</v>
      </c>
      <c r="F283" s="453">
        <v>1</v>
      </c>
      <c r="G283" s="453">
        <v>1</v>
      </c>
      <c r="H283" s="453">
        <v>1</v>
      </c>
      <c r="I283" s="453">
        <v>1</v>
      </c>
      <c r="J283" s="453">
        <v>1</v>
      </c>
      <c r="K283" s="453">
        <v>1</v>
      </c>
      <c r="L283" s="453">
        <v>1</v>
      </c>
      <c r="M283" s="453">
        <v>1</v>
      </c>
      <c r="N283" s="453">
        <v>1</v>
      </c>
      <c r="O283" s="452" t="s">
        <v>809</v>
      </c>
    </row>
    <row r="284" spans="1:15" x14ac:dyDescent="0.25">
      <c r="A284" s="766"/>
      <c r="B284" s="390" t="s">
        <v>476</v>
      </c>
      <c r="C284" s="266">
        <v>1</v>
      </c>
      <c r="D284" s="454">
        <v>39458</v>
      </c>
      <c r="E284" s="451">
        <v>1</v>
      </c>
      <c r="F284" s="451">
        <v>1</v>
      </c>
      <c r="G284" s="451">
        <v>1</v>
      </c>
      <c r="H284" s="451">
        <v>1</v>
      </c>
      <c r="I284" s="451">
        <v>1</v>
      </c>
      <c r="J284" s="451">
        <v>1</v>
      </c>
      <c r="K284" s="451">
        <v>1</v>
      </c>
      <c r="L284" s="451">
        <v>1</v>
      </c>
      <c r="M284" s="451">
        <v>1</v>
      </c>
      <c r="N284" s="451">
        <v>1</v>
      </c>
      <c r="O284" s="452">
        <v>1</v>
      </c>
    </row>
    <row r="285" spans="1:15" ht="38.25" x14ac:dyDescent="0.25">
      <c r="A285" s="763" t="s">
        <v>74</v>
      </c>
      <c r="B285" s="390" t="s">
        <v>477</v>
      </c>
      <c r="C285" s="416">
        <v>1</v>
      </c>
      <c r="D285" s="417" t="s">
        <v>837</v>
      </c>
      <c r="E285" s="418">
        <v>1</v>
      </c>
      <c r="F285" s="418">
        <v>1</v>
      </c>
      <c r="G285" s="418">
        <v>1</v>
      </c>
      <c r="H285" s="418">
        <v>1</v>
      </c>
      <c r="I285" s="418">
        <v>1</v>
      </c>
      <c r="J285" s="418">
        <v>1</v>
      </c>
      <c r="K285" s="418">
        <v>1</v>
      </c>
      <c r="L285" s="417">
        <v>1</v>
      </c>
      <c r="M285" s="418">
        <v>1</v>
      </c>
      <c r="N285" s="418">
        <v>1</v>
      </c>
      <c r="O285" s="455">
        <v>0</v>
      </c>
    </row>
    <row r="286" spans="1:15" ht="38.25" x14ac:dyDescent="0.25">
      <c r="A286" s="763"/>
      <c r="B286" s="390" t="s">
        <v>478</v>
      </c>
      <c r="C286" s="400">
        <v>1</v>
      </c>
      <c r="D286" s="417" t="s">
        <v>837</v>
      </c>
      <c r="E286" s="393">
        <v>1</v>
      </c>
      <c r="F286" s="393">
        <v>1</v>
      </c>
      <c r="G286" s="393">
        <v>1</v>
      </c>
      <c r="H286" s="393">
        <v>1</v>
      </c>
      <c r="I286" s="393">
        <v>1</v>
      </c>
      <c r="J286" s="393">
        <v>1</v>
      </c>
      <c r="K286" s="393">
        <v>1</v>
      </c>
      <c r="L286" s="394">
        <v>1</v>
      </c>
      <c r="M286" s="393">
        <v>1</v>
      </c>
      <c r="N286" s="393">
        <v>1</v>
      </c>
      <c r="O286" s="395">
        <v>0</v>
      </c>
    </row>
    <row r="287" spans="1:15" ht="60" x14ac:dyDescent="0.25">
      <c r="A287" s="764"/>
      <c r="B287" s="438" t="s">
        <v>840</v>
      </c>
      <c r="C287" s="400">
        <v>1</v>
      </c>
      <c r="D287" s="441" t="s">
        <v>838</v>
      </c>
      <c r="E287" s="146"/>
      <c r="F287" s="146"/>
      <c r="G287" s="146"/>
      <c r="H287" s="146"/>
      <c r="I287" s="146"/>
      <c r="J287" s="146"/>
      <c r="K287" s="146"/>
      <c r="L287" s="146"/>
      <c r="M287" s="404">
        <v>1</v>
      </c>
      <c r="N287" s="146"/>
      <c r="O287" s="395">
        <v>0</v>
      </c>
    </row>
    <row r="288" spans="1:15" ht="90.75" thickBot="1" x14ac:dyDescent="0.3">
      <c r="A288" s="791"/>
      <c r="B288" s="456" t="s">
        <v>841</v>
      </c>
      <c r="C288" s="457">
        <v>1</v>
      </c>
      <c r="D288" s="458" t="s">
        <v>839</v>
      </c>
      <c r="E288" s="459"/>
      <c r="F288" s="459"/>
      <c r="G288" s="459"/>
      <c r="H288" s="459"/>
      <c r="I288" s="459"/>
      <c r="J288" s="459"/>
      <c r="K288" s="459"/>
      <c r="L288" s="459"/>
      <c r="M288" s="460">
        <v>1</v>
      </c>
      <c r="N288" s="459"/>
      <c r="O288" s="461">
        <v>0</v>
      </c>
    </row>
  </sheetData>
  <mergeCells count="62">
    <mergeCell ref="A125:A148"/>
    <mergeCell ref="A121:A122"/>
    <mergeCell ref="A240:A244"/>
    <mergeCell ref="A220:A227"/>
    <mergeCell ref="A234:A239"/>
    <mergeCell ref="F162:F163"/>
    <mergeCell ref="G162:G163"/>
    <mergeCell ref="A285:A288"/>
    <mergeCell ref="A246:A248"/>
    <mergeCell ref="A249:A250"/>
    <mergeCell ref="A257:A258"/>
    <mergeCell ref="A269:A270"/>
    <mergeCell ref="A280:A284"/>
    <mergeCell ref="A272:A277"/>
    <mergeCell ref="A251:A256"/>
    <mergeCell ref="A262:A268"/>
    <mergeCell ref="B261:O261"/>
    <mergeCell ref="B245:O245"/>
    <mergeCell ref="A149:A176"/>
    <mergeCell ref="A109:A110"/>
    <mergeCell ref="B219:O219"/>
    <mergeCell ref="B124:O124"/>
    <mergeCell ref="A177:A196"/>
    <mergeCell ref="M162:M163"/>
    <mergeCell ref="N162:N163"/>
    <mergeCell ref="O162:O163"/>
    <mergeCell ref="H162:H163"/>
    <mergeCell ref="I162:I163"/>
    <mergeCell ref="J162:J163"/>
    <mergeCell ref="K162:K163"/>
    <mergeCell ref="L162:L163"/>
    <mergeCell ref="C162:C163"/>
    <mergeCell ref="A112:A114"/>
    <mergeCell ref="B115:O115"/>
    <mergeCell ref="E162:E163"/>
    <mergeCell ref="B94:O94"/>
    <mergeCell ref="B102:O102"/>
    <mergeCell ref="A96:A98"/>
    <mergeCell ref="A104:A106"/>
    <mergeCell ref="A107:A108"/>
    <mergeCell ref="A1:O1"/>
    <mergeCell ref="A3:A4"/>
    <mergeCell ref="B3:B4"/>
    <mergeCell ref="C3:C4"/>
    <mergeCell ref="D3:D4"/>
    <mergeCell ref="E3:O3"/>
    <mergeCell ref="A6:A18"/>
    <mergeCell ref="A53:A57"/>
    <mergeCell ref="A28:A35"/>
    <mergeCell ref="A228:A233"/>
    <mergeCell ref="B5:O5"/>
    <mergeCell ref="A19:A27"/>
    <mergeCell ref="A36:A44"/>
    <mergeCell ref="A58:A65"/>
    <mergeCell ref="B66:O66"/>
    <mergeCell ref="A68:A71"/>
    <mergeCell ref="A73:A74"/>
    <mergeCell ref="B77:O77"/>
    <mergeCell ref="A78:A79"/>
    <mergeCell ref="A82:A87"/>
    <mergeCell ref="A45:A52"/>
    <mergeCell ref="A88:A9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12</vt:i4>
      </vt:variant>
      <vt:variant>
        <vt:lpstr>Įvardinti diapazonai</vt:lpstr>
      </vt:variant>
      <vt:variant>
        <vt:i4>1</vt:i4>
      </vt:variant>
    </vt:vector>
  </HeadingPairs>
  <TitlesOfParts>
    <vt:vector size="13" baseType="lpstr">
      <vt:lpstr>0 lapas</vt:lpstr>
      <vt:lpstr>1 lapas</vt:lpstr>
      <vt:lpstr>2 lapas</vt:lpstr>
      <vt:lpstr>3 lapas</vt:lpstr>
      <vt:lpstr>4 lapas</vt:lpstr>
      <vt:lpstr>5 lapas</vt:lpstr>
      <vt:lpstr>6 lapas</vt:lpstr>
      <vt:lpstr>7 lapas</vt:lpstr>
      <vt:lpstr>8 lapas</vt:lpstr>
      <vt:lpstr>9 lapas</vt:lpstr>
      <vt:lpstr>10 lapas</vt:lpstr>
      <vt:lpstr>Lapas2</vt:lpstr>
      <vt:lpstr>'3 lapas'!Print_Area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Ieva Stulgytė</dc:creator>
  <cp:lastModifiedBy>Ieva Stulgytė</cp:lastModifiedBy>
  <dcterms:created xsi:type="dcterms:W3CDTF">2015-07-20T10:45:38Z</dcterms:created>
  <dcterms:modified xsi:type="dcterms:W3CDTF">2018-04-05T11:02:17Z</dcterms:modified>
</cp:coreProperties>
</file>